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masters\Desktop\"/>
    </mc:Choice>
  </mc:AlternateContent>
  <bookViews>
    <workbookView xWindow="28680" yWindow="-120" windowWidth="29040" windowHeight="15840" activeTab="2"/>
  </bookViews>
  <sheets>
    <sheet name="Information Sheet" sheetId="3" r:id="rId1"/>
    <sheet name="Service Line Inventory Template" sheetId="2" r:id="rId2"/>
    <sheet name="Inventory Summary" sheetId="8" r:id="rId3"/>
  </sheets>
  <definedNames>
    <definedName name="_xlnm.Print_Area" localSheetId="2">'Inventory Summary'!$A$1:$I$44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8" l="1"/>
  <c r="G30" i="8"/>
  <c r="G29" i="8"/>
  <c r="G28" i="8"/>
  <c r="G27" i="8"/>
  <c r="G26" i="8"/>
  <c r="E31" i="8"/>
  <c r="E30" i="8"/>
  <c r="E29" i="8"/>
  <c r="E27" i="8"/>
  <c r="E26" i="8"/>
  <c r="Q501" i="2"/>
  <c r="D20" i="8" l="1"/>
  <c r="Q5" i="2"/>
  <c r="F20" i="8"/>
  <c r="F21" i="8"/>
  <c r="D21" i="8"/>
  <c r="C20" i="8"/>
  <c r="H21" i="8"/>
  <c r="C21" i="8"/>
  <c r="H20" i="8"/>
  <c r="Q2" i="2"/>
  <c r="Q3" i="2"/>
  <c r="Q4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Q407" i="2"/>
  <c r="Q408" i="2"/>
  <c r="Q409" i="2"/>
  <c r="Q410" i="2"/>
  <c r="Q411" i="2"/>
  <c r="Q412" i="2"/>
  <c r="Q413" i="2"/>
  <c r="Q414" i="2"/>
  <c r="Q415" i="2"/>
  <c r="Q416" i="2"/>
  <c r="Q417" i="2"/>
  <c r="Q418" i="2"/>
  <c r="Q419" i="2"/>
  <c r="Q420" i="2"/>
  <c r="Q421" i="2"/>
  <c r="Q422" i="2"/>
  <c r="Q423" i="2"/>
  <c r="Q424" i="2"/>
  <c r="Q425" i="2"/>
  <c r="Q426" i="2"/>
  <c r="Q427" i="2"/>
  <c r="Q428" i="2"/>
  <c r="Q429" i="2"/>
  <c r="Q430" i="2"/>
  <c r="Q431" i="2"/>
  <c r="Q432" i="2"/>
  <c r="Q433" i="2"/>
  <c r="Q434" i="2"/>
  <c r="Q435" i="2"/>
  <c r="Q436" i="2"/>
  <c r="Q437" i="2"/>
  <c r="Q438" i="2"/>
  <c r="Q439" i="2"/>
  <c r="Q440" i="2"/>
  <c r="Q441" i="2"/>
  <c r="Q442" i="2"/>
  <c r="Q443" i="2"/>
  <c r="Q444" i="2"/>
  <c r="Q445" i="2"/>
  <c r="Q446" i="2"/>
  <c r="Q447" i="2"/>
  <c r="Q448" i="2"/>
  <c r="Q449" i="2"/>
  <c r="Q450" i="2"/>
  <c r="Q451" i="2"/>
  <c r="Q452" i="2"/>
  <c r="Q453" i="2"/>
  <c r="Q454" i="2"/>
  <c r="Q455" i="2"/>
  <c r="Q456" i="2"/>
  <c r="Q457" i="2"/>
  <c r="Q458" i="2"/>
  <c r="Q459" i="2"/>
  <c r="Q460" i="2"/>
  <c r="Q461" i="2"/>
  <c r="Q462" i="2"/>
  <c r="Q463" i="2"/>
  <c r="Q464" i="2"/>
  <c r="Q465" i="2"/>
  <c r="Q466" i="2"/>
  <c r="Q467" i="2"/>
  <c r="Q468" i="2"/>
  <c r="Q469" i="2"/>
  <c r="Q470" i="2"/>
  <c r="Q471" i="2"/>
  <c r="Q472" i="2"/>
  <c r="Q473" i="2"/>
  <c r="Q474" i="2"/>
  <c r="Q475" i="2"/>
  <c r="Q476" i="2"/>
  <c r="Q477" i="2"/>
  <c r="Q478" i="2"/>
  <c r="Q479" i="2"/>
  <c r="Q480" i="2"/>
  <c r="Q481" i="2"/>
  <c r="Q482" i="2"/>
  <c r="Q483" i="2"/>
  <c r="Q484" i="2"/>
  <c r="Q485" i="2"/>
  <c r="Q486" i="2"/>
  <c r="Q487" i="2"/>
  <c r="Q488" i="2"/>
  <c r="Q489" i="2"/>
  <c r="Q490" i="2"/>
  <c r="Q491" i="2"/>
  <c r="Q492" i="2"/>
  <c r="Q493" i="2"/>
  <c r="Q494" i="2"/>
  <c r="Q495" i="2"/>
  <c r="Q496" i="2"/>
  <c r="Q497" i="2"/>
  <c r="Q498" i="2"/>
  <c r="Q499" i="2"/>
  <c r="Q500" i="2"/>
  <c r="G15" i="8" l="1"/>
  <c r="G16" i="8"/>
  <c r="G17" i="8"/>
  <c r="G14" i="8"/>
  <c r="C22" i="8"/>
  <c r="D22" i="8"/>
  <c r="F22" i="8"/>
  <c r="H22" i="8"/>
  <c r="G13" i="8" l="1"/>
  <c r="G12" i="8" s="1"/>
</calcChain>
</file>

<file path=xl/sharedStrings.xml><?xml version="1.0" encoding="utf-8"?>
<sst xmlns="http://schemas.openxmlformats.org/spreadsheetml/2006/main" count="717" uniqueCount="165">
  <si>
    <t>Information and Instructions</t>
  </si>
  <si>
    <t>Tabs</t>
  </si>
  <si>
    <t>Description</t>
  </si>
  <si>
    <t>Service Line Inventory Template</t>
  </si>
  <si>
    <t>To be filled out with service line information</t>
  </si>
  <si>
    <t>Inventory Summary Form</t>
  </si>
  <si>
    <t>Summary of data from Service Line Inventory Worksheet</t>
  </si>
  <si>
    <t>Public-side Service Line Information Keys</t>
  </si>
  <si>
    <t>Lead Gooseneck, Pigtail or Connector Currently Present?</t>
  </si>
  <si>
    <t>Current Public Side SL Material</t>
  </si>
  <si>
    <t>Was Public SL Material Ever Previously Lead?</t>
  </si>
  <si>
    <t>Public SL Material Verification Method</t>
  </si>
  <si>
    <t>Public SL Size</t>
  </si>
  <si>
    <t>Customer SL Material</t>
  </si>
  <si>
    <t>Yes</t>
  </si>
  <si>
    <t>Lead including lead-lined galvanized</t>
  </si>
  <si>
    <t>Records</t>
  </si>
  <si>
    <t>No</t>
  </si>
  <si>
    <t>Copper</t>
  </si>
  <si>
    <t>Field Inspection</t>
  </si>
  <si>
    <r>
      <t xml:space="preserve">1" &lt; SL </t>
    </r>
    <r>
      <rPr>
        <sz val="10"/>
        <color theme="1"/>
        <rFont val="Calibri"/>
        <family val="2"/>
      </rPr>
      <t>≤</t>
    </r>
    <r>
      <rPr>
        <sz val="10"/>
        <color theme="1"/>
        <rFont val="Arial"/>
        <family val="2"/>
      </rPr>
      <t xml:space="preserve"> 1.5"</t>
    </r>
  </si>
  <si>
    <t>Unknown</t>
  </si>
  <si>
    <t>Galvanized</t>
  </si>
  <si>
    <t>Excavation</t>
  </si>
  <si>
    <r>
      <t xml:space="preserve">1.5" &lt; SL </t>
    </r>
    <r>
      <rPr>
        <sz val="10"/>
        <color theme="1"/>
        <rFont val="Calibri"/>
        <family val="2"/>
      </rPr>
      <t>≤</t>
    </r>
    <r>
      <rPr>
        <sz val="10"/>
        <color theme="1"/>
        <rFont val="Arial"/>
        <family val="2"/>
      </rPr>
      <t xml:space="preserve"> 2"</t>
    </r>
  </si>
  <si>
    <t>Plastic</t>
  </si>
  <si>
    <t>larger than 2"</t>
  </si>
  <si>
    <t>Known Other</t>
  </si>
  <si>
    <t>Statistical Analysis/Predictive Model</t>
  </si>
  <si>
    <t>unknown</t>
  </si>
  <si>
    <t>Unknown but could be lead</t>
  </si>
  <si>
    <t>Not Verified</t>
  </si>
  <si>
    <t>Unknown but unlikely lead</t>
  </si>
  <si>
    <t>Customer Side Service Line Information Keys</t>
  </si>
  <si>
    <t>Customer SL Material Verification Method</t>
  </si>
  <si>
    <t>Lead Solder Present?</t>
  </si>
  <si>
    <t>Building Type</t>
  </si>
  <si>
    <t>Customer SL Size</t>
  </si>
  <si>
    <t>Single Family</t>
  </si>
  <si>
    <t>Multi Family</t>
  </si>
  <si>
    <t>School or Childcare</t>
  </si>
  <si>
    <t>Business</t>
  </si>
  <si>
    <t>Entire Service Line Inventory Categories</t>
  </si>
  <si>
    <t>SL Category</t>
  </si>
  <si>
    <t>Lead</t>
  </si>
  <si>
    <t>GSLRR</t>
  </si>
  <si>
    <t>Non-Lead</t>
  </si>
  <si>
    <t>Unknown - Lead Status Unknown</t>
  </si>
  <si>
    <t>Street Address</t>
  </si>
  <si>
    <t>Town</t>
  </si>
  <si>
    <t>Current Public Side SL Material ⓘ</t>
  </si>
  <si>
    <t>Public SL Material Verification Method ⓘ</t>
  </si>
  <si>
    <t>Public SL Installation or Replacement Date</t>
  </si>
  <si>
    <t>Customer SL Material ⓘ</t>
  </si>
  <si>
    <t>Customer SL Material Verification Method ⓘ</t>
  </si>
  <si>
    <t>Customer SL Installation or Replacement Date</t>
  </si>
  <si>
    <t>SL Category ⓘ</t>
  </si>
  <si>
    <t>Note</t>
  </si>
  <si>
    <t>Summary of Lead Service Line Inventory</t>
  </si>
  <si>
    <t>I. System Information</t>
  </si>
  <si>
    <t>Water System Name</t>
  </si>
  <si>
    <t>PWS ID Number</t>
  </si>
  <si>
    <t>Contact Name</t>
  </si>
  <si>
    <t>Contact Phone Number</t>
  </si>
  <si>
    <t>Contact Email Address</t>
  </si>
  <si>
    <t>III. Summary of Inventory</t>
  </si>
  <si>
    <t>Total Number of Service Lines in the Distribution System</t>
  </si>
  <si>
    <t>Total Number of Identified Service Lines</t>
  </si>
  <si>
    <t>Total Number of Lead Service Lines</t>
  </si>
  <si>
    <t>Total Number of GSLRR</t>
  </si>
  <si>
    <t>Total Number of Non-LSL</t>
  </si>
  <si>
    <t>Total Number of Unknown Service Lines</t>
  </si>
  <si>
    <t>Service Lines</t>
  </si>
  <si>
    <t>GSL or GSLRR</t>
  </si>
  <si>
    <t>PWS - Side Service Lines</t>
  </si>
  <si>
    <t>GSL</t>
  </si>
  <si>
    <t>Customer - Side Service Lines</t>
  </si>
  <si>
    <t>Service Line Identification Methods</t>
  </si>
  <si>
    <t>Identification Methods</t>
  </si>
  <si>
    <t>PWS- Side SLs</t>
  </si>
  <si>
    <t>Customer-Side SLs</t>
  </si>
  <si>
    <t>Historical Records</t>
  </si>
  <si>
    <t>IV. Inventory Availability - The inventory must be available to public</t>
  </si>
  <si>
    <r>
      <rPr>
        <b/>
        <sz val="11"/>
        <color theme="1"/>
        <rFont val="Arial"/>
        <family val="2"/>
      </rPr>
      <t>If 50,000 customers or greater:</t>
    </r>
    <r>
      <rPr>
        <sz val="11"/>
        <color theme="1"/>
        <rFont val="Arial"/>
        <family val="2"/>
      </rPr>
      <t xml:space="preserve"> Posting the inventory online water system's website.</t>
    </r>
  </si>
  <si>
    <t>Address:</t>
  </si>
  <si>
    <r>
      <rPr>
        <b/>
        <sz val="11"/>
        <color theme="1"/>
        <rFont val="Arial"/>
        <family val="2"/>
      </rPr>
      <t>If under 50,000 customers:</t>
    </r>
    <r>
      <rPr>
        <sz val="11"/>
        <color theme="1"/>
        <rFont val="Arial"/>
        <family val="2"/>
      </rPr>
      <t xml:space="preserve"> Explain how to access the inventory</t>
    </r>
  </si>
  <si>
    <t>V. Certifications</t>
  </si>
  <si>
    <t>By submitting this form, I have verified and certify the information listed in this form is true and accurate to the best of my knowledge and belief.</t>
  </si>
  <si>
    <t xml:space="preserve"> Name</t>
  </si>
  <si>
    <t>Title</t>
  </si>
  <si>
    <t xml:space="preserve"> Date</t>
  </si>
  <si>
    <t>Sequential Sampling</t>
  </si>
  <si>
    <t>Upto 1"</t>
  </si>
  <si>
    <t>Zip Code</t>
  </si>
  <si>
    <t>Lead Service Line Inventory Template Workbook</t>
  </si>
  <si>
    <t>Inventory Summary Workbook</t>
  </si>
  <si>
    <t>• Do not fill out Section III, "Summary of Inventory." The section will be automatically filled based on information provided in the LSL Template workbook.</t>
  </si>
  <si>
    <t>• The Service Line Inventory Template is to be filled out with one row for each service line.</t>
  </si>
  <si>
    <t>• Columns with headings in blue are required or mandatory entries to be considered complete.</t>
  </si>
  <si>
    <t>• Headers with an ⓘ symbol will display additional information if clicked on.</t>
  </si>
  <si>
    <t>• The options for all drop down response columns are listed below.</t>
  </si>
  <si>
    <t>Other including Multiuse</t>
  </si>
  <si>
    <t>Other</t>
  </si>
  <si>
    <t>NA</t>
  </si>
  <si>
    <t>Customer Identification with Photo or Other Verification</t>
  </si>
  <si>
    <t>Customer Identification with Photo or other Verification</t>
  </si>
  <si>
    <t>II. Contact Information for Owner / Licensed Operator of Record Completing the Form</t>
  </si>
  <si>
    <t>POU or POE Treatment Present?</t>
  </si>
  <si>
    <t>POU or POE Treatment Present? ⓘ</t>
  </si>
  <si>
    <r>
      <rPr>
        <b/>
        <sz val="12"/>
        <color rgb="FFFF0000"/>
        <rFont val="Arial"/>
        <family val="2"/>
      </rPr>
      <t>Name your inventory as LSLI_NYPWSID#. For example:</t>
    </r>
    <r>
      <rPr>
        <b/>
        <sz val="10"/>
        <color rgb="FFFF0000"/>
        <rFont val="Arial"/>
        <family val="2"/>
      </rPr>
      <t xml:space="preserve">
</t>
    </r>
    <r>
      <rPr>
        <b/>
        <sz val="12"/>
        <color rgb="FFFF0000"/>
        <rFont val="Arial"/>
        <family val="2"/>
      </rPr>
      <t>LSLI_NY1234567</t>
    </r>
  </si>
  <si>
    <t>124 PUTNAM PL</t>
  </si>
  <si>
    <t>127 PUTNAM PL</t>
  </si>
  <si>
    <t>128 PUTNAM PL</t>
  </si>
  <si>
    <t>133 PUTNAM PL</t>
  </si>
  <si>
    <t>118 PUTNAM ESTATE DR</t>
  </si>
  <si>
    <t>120 PUTNAM ESTATE DR</t>
  </si>
  <si>
    <t>127 PUTNAM ESTATE DR</t>
  </si>
  <si>
    <t>138 PUTNAM ESTATE DR</t>
  </si>
  <si>
    <t>117 PUTNAM PL</t>
  </si>
  <si>
    <t>118 PUTNAM PL</t>
  </si>
  <si>
    <t>121 PUTNAM PL</t>
  </si>
  <si>
    <t>132 PUTNAM PL</t>
  </si>
  <si>
    <t>700 REESE RD</t>
  </si>
  <si>
    <t>702 REESE RD</t>
  </si>
  <si>
    <t>704 REESE RD</t>
  </si>
  <si>
    <t>706 REESE RD</t>
  </si>
  <si>
    <t>Frankfort</t>
  </si>
  <si>
    <t>Poly</t>
  </si>
  <si>
    <t>Town of Frankfort (District #8)</t>
  </si>
  <si>
    <t>NY2102321</t>
  </si>
  <si>
    <t>Marcus Perritano</t>
  </si>
  <si>
    <t>315-724-5461</t>
  </si>
  <si>
    <t>mperritano@townoffrankfort.com</t>
  </si>
  <si>
    <t>The municipality will be posting the DOH LSLI template on their website</t>
  </si>
  <si>
    <t>Highway Superintendent</t>
  </si>
  <si>
    <t>120 BELLA VIEW</t>
  </si>
  <si>
    <t>126 BELLA VIEW</t>
  </si>
  <si>
    <t>130 BELLA VIEW</t>
  </si>
  <si>
    <t>108 BONO DR</t>
  </si>
  <si>
    <t>120 GORGE VIEW DR</t>
  </si>
  <si>
    <t>130 GORGE VIEW DR</t>
  </si>
  <si>
    <t>111 HILLVIEW TERRACE</t>
  </si>
  <si>
    <t>677 JOSLIN HILL RD</t>
  </si>
  <si>
    <t>683 JOSLIN HILL RD</t>
  </si>
  <si>
    <t>108 LITCHFIELD RD</t>
  </si>
  <si>
    <t>111 LITCHFIELD RD</t>
  </si>
  <si>
    <t>124 LITCHFIELD RD</t>
  </si>
  <si>
    <t>129 LITCHFIELD RD</t>
  </si>
  <si>
    <t>134 LITCHFIELD RD</t>
  </si>
  <si>
    <t>142 LITCHFIELD RD</t>
  </si>
  <si>
    <t>170 LITCHFIELD ROAD</t>
  </si>
  <si>
    <t>109 MANOR DRIVE</t>
  </si>
  <si>
    <t>PVC</t>
  </si>
  <si>
    <t>PVC, Water District #10</t>
  </si>
  <si>
    <t>Poly, Water District #10</t>
  </si>
  <si>
    <t>Water District #10</t>
  </si>
  <si>
    <t>3773 SOUTH SIDE RD</t>
  </si>
  <si>
    <t>3783 SOUTH SIDE RD</t>
  </si>
  <si>
    <t>3793 SOUTH SIDE RD</t>
  </si>
  <si>
    <t>3799 SOUTH SIDE RD</t>
  </si>
  <si>
    <t>3802 SOUTH SIDE RD</t>
  </si>
  <si>
    <t>3795 SOUTH SIDE RD</t>
  </si>
  <si>
    <t>3786 SOUTHSIDE RD</t>
  </si>
  <si>
    <t>Water District #14</t>
  </si>
  <si>
    <t>10.4.24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</si>
</sst>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i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9C0006"/>
      <name val="Calibri"/>
      <family val="2"/>
      <scheme val="minor"/>
    </font>
    <font>
      <sz val="10"/>
      <color theme="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7CE"/>
      </patternFill>
    </fill>
  </fills>
  <borders count="5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theme="0" tint="-0.499984740745262"/>
      </right>
      <top style="medium">
        <color auto="1"/>
      </top>
      <bottom style="medium">
        <color auto="1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theme="0" tint="-0.499984740745262"/>
      </right>
      <top style="medium">
        <color auto="1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auto="1"/>
      </top>
      <bottom/>
      <diagonal/>
    </border>
    <border>
      <left style="medium">
        <color auto="1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auto="1"/>
      </left>
      <right style="medium">
        <color theme="0" tint="-0.499984740745262"/>
      </right>
      <top/>
      <bottom style="medium">
        <color auto="1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medium">
        <color auto="1"/>
      </left>
      <right style="medium">
        <color theme="0" tint="-0.499984740745262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0" tint="-0.499984740745262"/>
      </left>
      <right/>
      <top style="double">
        <color indexed="64"/>
      </top>
      <bottom/>
      <diagonal/>
    </border>
    <border>
      <left/>
      <right style="thin">
        <color theme="0" tint="-0.499984740745262"/>
      </right>
      <top style="double">
        <color indexed="64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rgb="FFC00000"/>
      </left>
      <right style="thin">
        <color auto="1"/>
      </right>
      <top style="thin">
        <color rgb="FFC00000"/>
      </top>
      <bottom/>
      <diagonal/>
    </border>
    <border>
      <left style="thin">
        <color auto="1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thin">
        <color rgb="FFC00000"/>
      </left>
      <right style="thin">
        <color auto="1"/>
      </right>
      <top/>
      <bottom/>
      <diagonal/>
    </border>
    <border>
      <left/>
      <right style="thin">
        <color rgb="FFC0000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 tint="-0.499984740745262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/>
      <diagonal/>
    </border>
    <border>
      <left style="thin">
        <color auto="1"/>
      </left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 style="thin">
        <color rgb="FFC00000"/>
      </left>
      <right/>
      <top/>
      <bottom style="thin">
        <color rgb="FFC00000"/>
      </bottom>
      <diagonal/>
    </border>
  </borders>
  <cellStyleXfs count="2">
    <xf numFmtId="0" fontId="0" fillId="0" borderId="0"/>
    <xf numFmtId="0" fontId="10" fillId="6" borderId="0" applyNumberFormat="0" applyBorder="0" applyAlignment="0" applyProtection="0"/>
  </cellStyleXfs>
  <cellXfs count="19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4" xfId="0" applyFont="1" applyBorder="1"/>
    <xf numFmtId="0" fontId="1" fillId="3" borderId="5" xfId="0" applyFont="1" applyFill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Fill="1"/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1" fillId="0" borderId="15" xfId="0" applyFont="1" applyBorder="1"/>
    <xf numFmtId="0" fontId="1" fillId="3" borderId="4" xfId="0" applyFont="1" applyFill="1" applyBorder="1"/>
    <xf numFmtId="0" fontId="1" fillId="3" borderId="5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/>
    <xf numFmtId="0" fontId="6" fillId="0" borderId="0" xfId="0" applyFont="1" applyAlignment="1">
      <alignment horizontal="center" vertical="center" wrapText="1"/>
    </xf>
    <xf numFmtId="0" fontId="3" fillId="0" borderId="0" xfId="0" applyFont="1"/>
    <xf numFmtId="0" fontId="5" fillId="0" borderId="0" xfId="0" applyFont="1"/>
    <xf numFmtId="0" fontId="3" fillId="0" borderId="0" xfId="0" applyFont="1" applyFill="1" applyBorder="1" applyAlignment="1">
      <alignment horizontal="left" indent="1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Border="1"/>
    <xf numFmtId="0" fontId="3" fillId="0" borderId="0" xfId="0" applyFont="1" applyFill="1" applyBorder="1" applyAlignment="1">
      <alignment horizontal="left" indent="2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1" fillId="3" borderId="19" xfId="0" applyFont="1" applyFill="1" applyBorder="1" applyAlignment="1">
      <alignment horizontal="center" vertical="center"/>
    </xf>
    <xf numFmtId="0" fontId="5" fillId="0" borderId="0" xfId="0" applyFont="1" applyAlignment="1"/>
    <xf numFmtId="0" fontId="6" fillId="0" borderId="0" xfId="0" applyFont="1" applyFill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 applyFill="1"/>
    <xf numFmtId="0" fontId="11" fillId="0" borderId="0" xfId="0" applyFont="1"/>
    <xf numFmtId="0" fontId="5" fillId="0" borderId="0" xfId="0" applyFont="1" applyFill="1"/>
    <xf numFmtId="1" fontId="3" fillId="0" borderId="0" xfId="0" applyNumberFormat="1" applyFont="1" applyFill="1"/>
    <xf numFmtId="1" fontId="3" fillId="0" borderId="25" xfId="0" applyNumberFormat="1" applyFont="1" applyFill="1" applyBorder="1" applyAlignment="1">
      <alignment vertical="center" wrapText="1"/>
    </xf>
    <xf numFmtId="1" fontId="3" fillId="0" borderId="23" xfId="0" applyNumberFormat="1" applyFont="1" applyFill="1" applyBorder="1" applyAlignment="1">
      <alignment horizontal="left" vertical="center" wrapText="1"/>
    </xf>
    <xf numFmtId="1" fontId="3" fillId="0" borderId="18" xfId="0" applyNumberFormat="1" applyFont="1" applyFill="1" applyBorder="1" applyAlignment="1" applyProtection="1">
      <alignment horizontal="right" vertical="center" wrapText="1"/>
      <protection hidden="1"/>
    </xf>
    <xf numFmtId="1" fontId="3" fillId="0" borderId="22" xfId="0" applyNumberFormat="1" applyFont="1" applyFill="1" applyBorder="1" applyAlignment="1" applyProtection="1">
      <alignment horizontal="right" vertical="center" wrapText="1"/>
      <protection hidden="1"/>
    </xf>
    <xf numFmtId="1" fontId="3" fillId="0" borderId="24" xfId="0" applyNumberFormat="1" applyFont="1" applyFill="1" applyBorder="1" applyAlignment="1" applyProtection="1">
      <alignment horizontal="right" vertical="center" wrapText="1"/>
      <protection hidden="1"/>
    </xf>
    <xf numFmtId="0" fontId="1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left" wrapText="1"/>
    </xf>
    <xf numFmtId="0" fontId="3" fillId="0" borderId="0" xfId="0" applyFont="1" applyAlignment="1">
      <alignment horizontal="left" indent="2"/>
    </xf>
    <xf numFmtId="0" fontId="1" fillId="0" borderId="0" xfId="0" applyFont="1" applyAlignment="1">
      <alignment horizontal="left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>
      <alignment horizontal="left" vertical="center"/>
    </xf>
    <xf numFmtId="0" fontId="14" fillId="0" borderId="0" xfId="0" applyFont="1" applyFill="1" applyAlignment="1" applyProtection="1">
      <alignment horizontal="left" vertical="center"/>
      <protection hidden="1"/>
    </xf>
    <xf numFmtId="0" fontId="14" fillId="0" borderId="0" xfId="1" applyFont="1" applyFill="1" applyAlignment="1">
      <alignment horizontal="left" vertical="center"/>
    </xf>
    <xf numFmtId="0" fontId="12" fillId="2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3" fillId="0" borderId="26" xfId="0" applyFont="1" applyFill="1" applyBorder="1" applyAlignment="1">
      <alignment horizontal="left"/>
    </xf>
    <xf numFmtId="0" fontId="3" fillId="4" borderId="30" xfId="0" applyFont="1" applyFill="1" applyBorder="1" applyAlignment="1">
      <alignment horizontal="left"/>
    </xf>
    <xf numFmtId="0" fontId="3" fillId="0" borderId="32" xfId="0" applyFont="1" applyBorder="1"/>
    <xf numFmtId="0" fontId="3" fillId="0" borderId="33" xfId="0" applyFont="1" applyBorder="1"/>
    <xf numFmtId="1" fontId="3" fillId="0" borderId="45" xfId="0" applyNumberFormat="1" applyFont="1" applyFill="1" applyBorder="1" applyAlignment="1" applyProtection="1">
      <alignment horizontal="right" vertical="center" wrapText="1"/>
      <protection hidden="1"/>
    </xf>
    <xf numFmtId="1" fontId="3" fillId="0" borderId="46" xfId="0" applyNumberFormat="1" applyFont="1" applyFill="1" applyBorder="1" applyAlignment="1" applyProtection="1">
      <alignment horizontal="right" vertical="center" wrapText="1"/>
      <protection hidden="1"/>
    </xf>
    <xf numFmtId="1" fontId="3" fillId="0" borderId="47" xfId="0" applyNumberFormat="1" applyFont="1" applyFill="1" applyBorder="1" applyAlignment="1">
      <alignment vertical="center" wrapText="1"/>
    </xf>
    <xf numFmtId="0" fontId="7" fillId="0" borderId="55" xfId="0" applyFont="1" applyBorder="1" applyAlignment="1">
      <alignment horizontal="left" wrapText="1"/>
    </xf>
    <xf numFmtId="0" fontId="7" fillId="0" borderId="36" xfId="0" applyFont="1" applyBorder="1" applyAlignment="1">
      <alignment horizontal="left" wrapText="1"/>
    </xf>
    <xf numFmtId="0" fontId="3" fillId="0" borderId="36" xfId="0" applyFont="1" applyBorder="1" applyProtection="1">
      <protection locked="0"/>
    </xf>
    <xf numFmtId="0" fontId="3" fillId="0" borderId="55" xfId="0" applyFont="1" applyBorder="1" applyAlignment="1">
      <alignment horizontal="left" indent="1"/>
    </xf>
    <xf numFmtId="0" fontId="3" fillId="0" borderId="36" xfId="0" applyFont="1" applyBorder="1" applyAlignment="1">
      <alignment horizontal="center"/>
    </xf>
    <xf numFmtId="0" fontId="3" fillId="0" borderId="56" xfId="0" applyFont="1" applyBorder="1"/>
    <xf numFmtId="0" fontId="3" fillId="0" borderId="32" xfId="0" applyFont="1" applyBorder="1" applyAlignment="1">
      <alignment horizontal="center"/>
    </xf>
    <xf numFmtId="0" fontId="8" fillId="3" borderId="39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Border="1"/>
    <xf numFmtId="0" fontId="1" fillId="0" borderId="0" xfId="0" applyNumberFormat="1" applyFont="1" applyAlignment="1" applyProtection="1">
      <alignment horizontal="left" vertical="center"/>
      <protection hidden="1"/>
    </xf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14" fontId="3" fillId="0" borderId="36" xfId="0" applyNumberFormat="1" applyFont="1" applyBorder="1" applyProtection="1">
      <protection locked="0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 indent="2"/>
    </xf>
    <xf numFmtId="0" fontId="6" fillId="0" borderId="2" xfId="0" applyFont="1" applyBorder="1" applyAlignment="1">
      <alignment horizontal="center"/>
    </xf>
    <xf numFmtId="0" fontId="4" fillId="2" borderId="6" xfId="0" applyFont="1" applyFill="1" applyBorder="1" applyAlignment="1">
      <alignment horizontal="left" vertical="center" indent="2"/>
    </xf>
    <xf numFmtId="0" fontId="4" fillId="2" borderId="0" xfId="0" applyFont="1" applyFill="1" applyBorder="1" applyAlignment="1">
      <alignment horizontal="left" vertical="center" indent="2"/>
    </xf>
    <xf numFmtId="0" fontId="15" fillId="0" borderId="0" xfId="0" applyFont="1" applyAlignment="1">
      <alignment horizontal="left" vertical="center" wrapText="1"/>
    </xf>
    <xf numFmtId="0" fontId="3" fillId="0" borderId="55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3" fillId="0" borderId="26" xfId="0" applyFont="1" applyBorder="1" applyAlignment="1">
      <alignment horizontal="left" indent="1"/>
    </xf>
    <xf numFmtId="0" fontId="3" fillId="0" borderId="34" xfId="0" applyFont="1" applyBorder="1" applyAlignment="1">
      <alignment horizontal="left" indent="1"/>
    </xf>
    <xf numFmtId="0" fontId="3" fillId="4" borderId="35" xfId="0" applyFont="1" applyFill="1" applyBorder="1" applyAlignment="1">
      <alignment horizontal="left" indent="1"/>
    </xf>
    <xf numFmtId="0" fontId="3" fillId="4" borderId="17" xfId="0" applyFont="1" applyFill="1" applyBorder="1" applyAlignment="1">
      <alignment horizontal="left" indent="1"/>
    </xf>
    <xf numFmtId="0" fontId="3" fillId="0" borderId="30" xfId="0" applyFont="1" applyBorder="1" applyAlignment="1">
      <alignment horizontal="left" indent="1"/>
    </xf>
    <xf numFmtId="0" fontId="3" fillId="0" borderId="37" xfId="0" applyFont="1" applyBorder="1" applyAlignment="1">
      <alignment horizontal="left" indent="1"/>
    </xf>
    <xf numFmtId="0" fontId="3" fillId="0" borderId="39" xfId="0" applyFont="1" applyFill="1" applyBorder="1" applyAlignment="1">
      <alignment horizontal="left" indent="1"/>
    </xf>
    <xf numFmtId="1" fontId="3" fillId="0" borderId="39" xfId="0" applyNumberFormat="1" applyFont="1" applyFill="1" applyBorder="1" applyAlignment="1" applyProtection="1">
      <alignment horizontal="right" indent="1"/>
      <protection hidden="1"/>
    </xf>
    <xf numFmtId="0" fontId="3" fillId="0" borderId="27" xfId="0" applyFont="1" applyFill="1" applyBorder="1" applyAlignment="1" applyProtection="1">
      <alignment horizontal="left"/>
      <protection locked="0"/>
    </xf>
    <xf numFmtId="0" fontId="3" fillId="0" borderId="28" xfId="0" applyFont="1" applyFill="1" applyBorder="1" applyAlignment="1" applyProtection="1">
      <alignment horizontal="left"/>
      <protection locked="0"/>
    </xf>
    <xf numFmtId="0" fontId="3" fillId="0" borderId="29" xfId="0" applyFont="1" applyFill="1" applyBorder="1" applyAlignment="1" applyProtection="1">
      <alignment horizontal="left"/>
      <protection locked="0"/>
    </xf>
    <xf numFmtId="0" fontId="3" fillId="4" borderId="31" xfId="0" applyFont="1" applyFill="1" applyBorder="1" applyAlignment="1" applyProtection="1">
      <alignment horizontal="left"/>
      <protection locked="0"/>
    </xf>
    <xf numFmtId="0" fontId="3" fillId="4" borderId="32" xfId="0" applyFont="1" applyFill="1" applyBorder="1" applyAlignment="1" applyProtection="1">
      <alignment horizontal="left"/>
      <protection locked="0"/>
    </xf>
    <xf numFmtId="0" fontId="3" fillId="4" borderId="33" xfId="0" applyFont="1" applyFill="1" applyBorder="1" applyAlignment="1" applyProtection="1">
      <alignment horizontal="left"/>
      <protection locked="0"/>
    </xf>
    <xf numFmtId="0" fontId="3" fillId="0" borderId="27" xfId="0" applyFont="1" applyBorder="1" applyAlignment="1" applyProtection="1">
      <alignment horizontal="left"/>
      <protection locked="0"/>
    </xf>
    <xf numFmtId="0" fontId="3" fillId="0" borderId="28" xfId="0" applyFont="1" applyBorder="1" applyAlignment="1" applyProtection="1">
      <alignment horizontal="left"/>
      <protection locked="0"/>
    </xf>
    <xf numFmtId="0" fontId="3" fillId="0" borderId="29" xfId="0" applyFont="1" applyBorder="1" applyAlignment="1" applyProtection="1">
      <alignment horizontal="left"/>
      <protection locked="0"/>
    </xf>
    <xf numFmtId="0" fontId="3" fillId="4" borderId="16" xfId="0" applyFont="1" applyFill="1" applyBorder="1" applyAlignment="1" applyProtection="1">
      <alignment horizontal="left"/>
      <protection locked="0"/>
    </xf>
    <xf numFmtId="0" fontId="3" fillId="4" borderId="0" xfId="0" applyFont="1" applyFill="1" applyBorder="1" applyAlignment="1" applyProtection="1">
      <alignment horizontal="left"/>
      <protection locked="0"/>
    </xf>
    <xf numFmtId="0" fontId="3" fillId="4" borderId="36" xfId="0" applyFont="1" applyFill="1" applyBorder="1" applyAlignment="1" applyProtection="1">
      <alignment horizontal="left"/>
      <protection locked="0"/>
    </xf>
    <xf numFmtId="0" fontId="3" fillId="0" borderId="31" xfId="0" applyFont="1" applyBorder="1" applyAlignment="1" applyProtection="1">
      <alignment horizontal="left"/>
      <protection locked="0"/>
    </xf>
    <xf numFmtId="0" fontId="3" fillId="0" borderId="32" xfId="0" applyFont="1" applyBorder="1" applyAlignment="1" applyProtection="1">
      <alignment horizontal="left"/>
      <protection locked="0"/>
    </xf>
    <xf numFmtId="0" fontId="3" fillId="0" borderId="33" xfId="0" applyFont="1" applyBorder="1" applyAlignment="1" applyProtection="1">
      <alignment horizontal="left"/>
      <protection locked="0"/>
    </xf>
    <xf numFmtId="0" fontId="3" fillId="0" borderId="17" xfId="0" applyFont="1" applyFill="1" applyBorder="1" applyAlignment="1">
      <alignment horizontal="left" indent="2"/>
    </xf>
    <xf numFmtId="1" fontId="3" fillId="0" borderId="17" xfId="0" applyNumberFormat="1" applyFont="1" applyFill="1" applyBorder="1" applyAlignment="1" applyProtection="1">
      <alignment horizontal="right" indent="1"/>
      <protection hidden="1"/>
    </xf>
    <xf numFmtId="0" fontId="3" fillId="0" borderId="17" xfId="0" applyFont="1" applyFill="1" applyBorder="1" applyAlignment="1">
      <alignment horizontal="left" indent="4"/>
    </xf>
    <xf numFmtId="0" fontId="3" fillId="0" borderId="17" xfId="0" applyFont="1" applyFill="1" applyBorder="1" applyAlignment="1" applyProtection="1">
      <alignment horizontal="right" indent="1"/>
      <protection hidden="1"/>
    </xf>
    <xf numFmtId="0" fontId="3" fillId="0" borderId="20" xfId="0" applyFont="1" applyFill="1" applyBorder="1" applyAlignment="1">
      <alignment horizontal="left" indent="4"/>
    </xf>
    <xf numFmtId="0" fontId="3" fillId="0" borderId="20" xfId="0" applyFont="1" applyFill="1" applyBorder="1" applyAlignment="1">
      <alignment horizontal="left" indent="2"/>
    </xf>
    <xf numFmtId="0" fontId="3" fillId="0" borderId="38" xfId="0" applyFont="1" applyFill="1" applyBorder="1" applyAlignment="1" applyProtection="1">
      <alignment horizontal="right" indent="1"/>
      <protection hidden="1"/>
    </xf>
    <xf numFmtId="0" fontId="8" fillId="3" borderId="39" xfId="0" applyFont="1" applyFill="1" applyBorder="1" applyAlignment="1">
      <alignment horizontal="center" vertical="center" wrapText="1"/>
    </xf>
    <xf numFmtId="0" fontId="8" fillId="3" borderId="40" xfId="0" applyFont="1" applyFill="1" applyBorder="1" applyAlignment="1">
      <alignment horizontal="center" vertical="center" wrapText="1"/>
    </xf>
    <xf numFmtId="0" fontId="8" fillId="3" borderId="41" xfId="0" applyFont="1" applyFill="1" applyBorder="1" applyAlignment="1">
      <alignment horizontal="center" vertical="center" wrapText="1"/>
    </xf>
    <xf numFmtId="0" fontId="9" fillId="0" borderId="42" xfId="0" applyFont="1" applyFill="1" applyBorder="1" applyAlignment="1">
      <alignment horizontal="left" vertical="center" wrapText="1" indent="1"/>
    </xf>
    <xf numFmtId="0" fontId="9" fillId="0" borderId="18" xfId="0" applyFont="1" applyFill="1" applyBorder="1" applyAlignment="1">
      <alignment horizontal="left" vertical="center" wrapText="1" indent="1"/>
    </xf>
    <xf numFmtId="1" fontId="3" fillId="0" borderId="22" xfId="0" applyNumberFormat="1" applyFont="1" applyFill="1" applyBorder="1" applyAlignment="1" applyProtection="1">
      <alignment horizontal="right" vertical="center"/>
      <protection hidden="1"/>
    </xf>
    <xf numFmtId="1" fontId="3" fillId="0" borderId="23" xfId="0" applyNumberFormat="1" applyFont="1" applyFill="1" applyBorder="1" applyAlignment="1" applyProtection="1">
      <alignment horizontal="right" vertical="center"/>
      <protection hidden="1"/>
    </xf>
    <xf numFmtId="1" fontId="3" fillId="0" borderId="43" xfId="0" applyNumberFormat="1" applyFont="1" applyFill="1" applyBorder="1" applyAlignment="1" applyProtection="1">
      <alignment horizontal="right" vertical="center"/>
      <protection hidden="1"/>
    </xf>
    <xf numFmtId="1" fontId="3" fillId="0" borderId="24" xfId="0" applyNumberFormat="1" applyFont="1" applyFill="1" applyBorder="1" applyAlignment="1" applyProtection="1">
      <alignment horizontal="right" vertical="center"/>
      <protection hidden="1"/>
    </xf>
    <xf numFmtId="1" fontId="3" fillId="0" borderId="25" xfId="0" applyNumberFormat="1" applyFont="1" applyFill="1" applyBorder="1" applyAlignment="1" applyProtection="1">
      <alignment horizontal="right" vertical="center"/>
      <protection hidden="1"/>
    </xf>
    <xf numFmtId="1" fontId="3" fillId="0" borderId="21" xfId="0" applyNumberFormat="1" applyFont="1" applyFill="1" applyBorder="1" applyAlignment="1" applyProtection="1">
      <alignment horizontal="right" vertical="center"/>
      <protection hidden="1"/>
    </xf>
    <xf numFmtId="0" fontId="9" fillId="0" borderId="44" xfId="0" applyFont="1" applyFill="1" applyBorder="1" applyAlignment="1">
      <alignment horizontal="left" vertical="center" wrapText="1" indent="1"/>
    </xf>
    <xf numFmtId="0" fontId="9" fillId="0" borderId="45" xfId="0" applyFont="1" applyFill="1" applyBorder="1" applyAlignment="1">
      <alignment horizontal="left" vertical="center" wrapText="1" indent="1"/>
    </xf>
    <xf numFmtId="1" fontId="3" fillId="0" borderId="46" xfId="0" applyNumberFormat="1" applyFont="1" applyFill="1" applyBorder="1" applyAlignment="1" applyProtection="1">
      <alignment horizontal="right" vertical="center"/>
      <protection hidden="1"/>
    </xf>
    <xf numFmtId="1" fontId="3" fillId="0" borderId="47" xfId="0" applyNumberFormat="1" applyFont="1" applyFill="1" applyBorder="1" applyAlignment="1" applyProtection="1">
      <alignment horizontal="right" vertical="center"/>
      <protection hidden="1"/>
    </xf>
    <xf numFmtId="1" fontId="3" fillId="0" borderId="48" xfId="0" applyNumberFormat="1" applyFont="1" applyFill="1" applyBorder="1" applyAlignment="1" applyProtection="1">
      <alignment horizontal="right" vertical="center"/>
      <protection hidden="1"/>
    </xf>
    <xf numFmtId="0" fontId="8" fillId="5" borderId="39" xfId="0" applyFont="1" applyFill="1" applyBorder="1" applyAlignment="1">
      <alignment horizontal="center"/>
    </xf>
    <xf numFmtId="0" fontId="8" fillId="5" borderId="39" xfId="0" applyFont="1" applyFill="1" applyBorder="1" applyAlignment="1">
      <alignment horizontal="center" wrapText="1"/>
    </xf>
    <xf numFmtId="0" fontId="8" fillId="5" borderId="40" xfId="0" applyFont="1" applyFill="1" applyBorder="1" applyAlignment="1">
      <alignment horizontal="center" wrapText="1"/>
    </xf>
    <xf numFmtId="0" fontId="8" fillId="5" borderId="49" xfId="0" applyFont="1" applyFill="1" applyBorder="1" applyAlignment="1">
      <alignment horizontal="center" wrapText="1"/>
    </xf>
    <xf numFmtId="0" fontId="8" fillId="5" borderId="41" xfId="0" applyFont="1" applyFill="1" applyBorder="1" applyAlignment="1">
      <alignment horizontal="center" wrapText="1"/>
    </xf>
    <xf numFmtId="0" fontId="3" fillId="0" borderId="17" xfId="0" applyFont="1" applyBorder="1" applyAlignment="1">
      <alignment horizontal="left" indent="1"/>
    </xf>
    <xf numFmtId="0" fontId="3" fillId="0" borderId="17" xfId="0" applyFont="1" applyBorder="1" applyAlignment="1" applyProtection="1">
      <alignment horizontal="right" indent="1"/>
      <protection hidden="1"/>
    </xf>
    <xf numFmtId="0" fontId="3" fillId="0" borderId="16" xfId="0" applyFont="1" applyBorder="1" applyAlignment="1" applyProtection="1">
      <alignment horizontal="right" indent="1"/>
      <protection hidden="1"/>
    </xf>
    <xf numFmtId="0" fontId="3" fillId="0" borderId="0" xfId="0" applyFont="1" applyBorder="1" applyAlignment="1" applyProtection="1">
      <alignment horizontal="right" indent="1"/>
      <protection hidden="1"/>
    </xf>
    <xf numFmtId="0" fontId="3" fillId="0" borderId="21" xfId="0" applyFont="1" applyBorder="1" applyAlignment="1" applyProtection="1">
      <alignment horizontal="right" indent="1"/>
      <protection hidden="1"/>
    </xf>
    <xf numFmtId="0" fontId="3" fillId="4" borderId="16" xfId="0" applyFont="1" applyFill="1" applyBorder="1" applyAlignment="1">
      <alignment horizontal="left" indent="1"/>
    </xf>
    <xf numFmtId="0" fontId="3" fillId="4" borderId="0" xfId="0" applyFont="1" applyFill="1" applyBorder="1" applyAlignment="1">
      <alignment horizontal="left" indent="1"/>
    </xf>
    <xf numFmtId="0" fontId="3" fillId="4" borderId="21" xfId="0" applyFont="1" applyFill="1" applyBorder="1" applyAlignment="1">
      <alignment horizontal="left" indent="1"/>
    </xf>
    <xf numFmtId="0" fontId="3" fillId="4" borderId="17" xfId="0" applyFont="1" applyFill="1" applyBorder="1" applyAlignment="1" applyProtection="1">
      <alignment horizontal="right" indent="1"/>
      <protection hidden="1"/>
    </xf>
    <xf numFmtId="0" fontId="3" fillId="4" borderId="16" xfId="0" applyFont="1" applyFill="1" applyBorder="1" applyAlignment="1" applyProtection="1">
      <alignment horizontal="right" indent="1"/>
      <protection hidden="1"/>
    </xf>
    <xf numFmtId="0" fontId="3" fillId="4" borderId="0" xfId="0" applyFont="1" applyFill="1" applyBorder="1" applyAlignment="1" applyProtection="1">
      <alignment horizontal="right" indent="1"/>
      <protection hidden="1"/>
    </xf>
    <xf numFmtId="0" fontId="3" fillId="4" borderId="21" xfId="0" applyFont="1" applyFill="1" applyBorder="1" applyAlignment="1" applyProtection="1">
      <alignment horizontal="right" indent="1"/>
      <protection hidden="1"/>
    </xf>
    <xf numFmtId="0" fontId="3" fillId="0" borderId="17" xfId="0" applyFont="1" applyFill="1" applyBorder="1" applyAlignment="1">
      <alignment horizontal="left" wrapText="1" indent="1"/>
    </xf>
    <xf numFmtId="0" fontId="3" fillId="0" borderId="16" xfId="0" applyFont="1" applyFill="1" applyBorder="1" applyAlignment="1" applyProtection="1">
      <alignment horizontal="right" indent="1"/>
      <protection hidden="1"/>
    </xf>
    <xf numFmtId="0" fontId="3" fillId="0" borderId="0" xfId="0" applyFont="1" applyFill="1" applyBorder="1" applyAlignment="1" applyProtection="1">
      <alignment horizontal="right" indent="1"/>
      <protection hidden="1"/>
    </xf>
    <xf numFmtId="0" fontId="3" fillId="0" borderId="21" xfId="0" applyFont="1" applyFill="1" applyBorder="1" applyAlignment="1" applyProtection="1">
      <alignment horizontal="right" indent="1"/>
      <protection hidden="1"/>
    </xf>
    <xf numFmtId="0" fontId="3" fillId="0" borderId="17" xfId="0" applyFont="1" applyFill="1" applyBorder="1" applyAlignment="1">
      <alignment horizontal="left" indent="1"/>
    </xf>
    <xf numFmtId="0" fontId="3" fillId="4" borderId="20" xfId="0" applyFont="1" applyFill="1" applyBorder="1" applyAlignment="1">
      <alignment horizontal="left" indent="1"/>
    </xf>
    <xf numFmtId="0" fontId="3" fillId="4" borderId="20" xfId="0" applyFont="1" applyFill="1" applyBorder="1" applyAlignment="1" applyProtection="1">
      <alignment horizontal="right" indent="1"/>
      <protection hidden="1"/>
    </xf>
    <xf numFmtId="0" fontId="3" fillId="4" borderId="50" xfId="0" applyFont="1" applyFill="1" applyBorder="1" applyAlignment="1" applyProtection="1">
      <alignment horizontal="right" indent="1"/>
      <protection hidden="1"/>
    </xf>
    <xf numFmtId="0" fontId="3" fillId="4" borderId="51" xfId="0" applyFont="1" applyFill="1" applyBorder="1" applyAlignment="1" applyProtection="1">
      <alignment horizontal="right" indent="1"/>
      <protection hidden="1"/>
    </xf>
    <xf numFmtId="0" fontId="3" fillId="4" borderId="48" xfId="0" applyFont="1" applyFill="1" applyBorder="1" applyAlignment="1" applyProtection="1">
      <alignment horizontal="right" indent="1"/>
      <protection hidden="1"/>
    </xf>
    <xf numFmtId="0" fontId="3" fillId="0" borderId="26" xfId="0" applyFont="1" applyBorder="1" applyAlignment="1">
      <alignment horizontal="left" wrapText="1"/>
    </xf>
    <xf numFmtId="0" fontId="3" fillId="0" borderId="34" xfId="0" applyFont="1" applyBorder="1" applyAlignment="1">
      <alignment horizontal="left" wrapText="1"/>
    </xf>
    <xf numFmtId="0" fontId="3" fillId="0" borderId="34" xfId="0" applyFont="1" applyBorder="1" applyAlignment="1" applyProtection="1">
      <alignment horizontal="left" vertical="center"/>
      <protection locked="0"/>
    </xf>
    <xf numFmtId="0" fontId="3" fillId="0" borderId="52" xfId="0" applyFont="1" applyBorder="1" applyAlignment="1" applyProtection="1">
      <alignment horizontal="left" vertical="center"/>
      <protection locked="0"/>
    </xf>
    <xf numFmtId="0" fontId="3" fillId="4" borderId="30" xfId="0" applyFont="1" applyFill="1" applyBorder="1" applyAlignment="1">
      <alignment horizontal="left" vertical="center" wrapText="1"/>
    </xf>
    <xf numFmtId="0" fontId="3" fillId="4" borderId="37" xfId="0" applyFont="1" applyFill="1" applyBorder="1" applyAlignment="1">
      <alignment horizontal="left" vertical="center" wrapText="1"/>
    </xf>
    <xf numFmtId="0" fontId="3" fillId="4" borderId="37" xfId="0" applyFont="1" applyFill="1" applyBorder="1" applyAlignment="1" applyProtection="1">
      <alignment horizontal="center" vertical="center" wrapText="1"/>
      <protection locked="0"/>
    </xf>
    <xf numFmtId="0" fontId="3" fillId="4" borderId="53" xfId="0" applyFont="1" applyFill="1" applyBorder="1" applyAlignment="1" applyProtection="1">
      <alignment horizontal="center" vertical="center" wrapText="1"/>
      <protection locked="0"/>
    </xf>
    <xf numFmtId="0" fontId="7" fillId="0" borderId="54" xfId="0" applyFont="1" applyBorder="1" applyAlignment="1">
      <alignment horizontal="left" wrapText="1"/>
    </xf>
    <xf numFmtId="0" fontId="7" fillId="0" borderId="28" xfId="0" applyFont="1" applyBorder="1" applyAlignment="1">
      <alignment horizontal="left" wrapText="1"/>
    </xf>
    <xf numFmtId="0" fontId="7" fillId="0" borderId="29" xfId="0" applyFont="1" applyBorder="1" applyAlignment="1">
      <alignment horizontal="left" wrapText="1"/>
    </xf>
    <xf numFmtId="0" fontId="7" fillId="0" borderId="55" xfId="0" applyFont="1" applyBorder="1" applyAlignment="1">
      <alignment horizontal="left" wrapText="1"/>
    </xf>
    <xf numFmtId="0" fontId="7" fillId="0" borderId="0" xfId="0" applyFont="1" applyBorder="1" applyAlignment="1">
      <alignment horizontal="left" wrapText="1"/>
    </xf>
    <xf numFmtId="0" fontId="7" fillId="0" borderId="36" xfId="0" applyFont="1" applyBorder="1" applyAlignment="1">
      <alignment horizontal="left" wrapText="1"/>
    </xf>
  </cellXfs>
  <cellStyles count="2">
    <cellStyle name="Bad" xfId="1" builtinId="27"/>
    <cellStyle name="Normal" xfId="0" builtinId="0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left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</dxf>
    <dxf>
      <border outline="0"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</dxfs>
  <tableStyles count="0" defaultTableStyle="TableStyleMedium2" defaultPivotStyle="PivotStyleLight16"/>
  <colors>
    <mruColors>
      <color rgb="FFFFC1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R501" totalsRowShown="0" headerRowDxfId="21" dataDxfId="19" headerRowBorderDxfId="20" tableBorderDxfId="18">
  <autoFilter ref="A1:R501"/>
  <tableColumns count="18">
    <tableColumn id="1" name="Street Address" dataDxfId="17"/>
    <tableColumn id="2" name="Town" dataDxfId="16"/>
    <tableColumn id="3" name="Zip Code" dataDxfId="15"/>
    <tableColumn id="4" name="Lead Gooseneck, Pigtail or Connector Currently Present?" dataDxfId="14"/>
    <tableColumn id="5" name="Current Public Side SL Material ⓘ" dataDxfId="13"/>
    <tableColumn id="6" name="Was Public SL Material Ever Previously Lead?" dataDxfId="12"/>
    <tableColumn id="7" name="Public SL Material Verification Method ⓘ" dataDxfId="11"/>
    <tableColumn id="8" name="Public SL Installation or Replacement Date" dataDxfId="10"/>
    <tableColumn id="9" name="Public SL Size" dataDxfId="9"/>
    <tableColumn id="10" name="Customer SL Material ⓘ" dataDxfId="8"/>
    <tableColumn id="11" name="Customer SL Material Verification Method ⓘ" dataDxfId="7"/>
    <tableColumn id="12" name="Lead Solder Present?" dataDxfId="6"/>
    <tableColumn id="13" name="Building Type" dataDxfId="5"/>
    <tableColumn id="14" name="POU or POE Treatment Present? ⓘ" dataDxfId="4"/>
    <tableColumn id="15" name="Customer SL Installation or Replacement Date" dataDxfId="3"/>
    <tableColumn id="16" name="Customer SL Size" dataDxfId="2"/>
    <tableColumn id="17" name="SL Category ⓘ" dataDxfId="1">
      <calculatedColumnFormula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calculatedColumnFormula>
    </tableColumn>
    <tableColumn id="18" name="Note" dataDxfId="0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42"/>
  <sheetViews>
    <sheetView showGridLines="0" topLeftCell="A4" zoomScaleNormal="100" workbookViewId="0">
      <selection activeCell="A2" sqref="A2:B2"/>
    </sheetView>
  </sheetViews>
  <sheetFormatPr defaultColWidth="9.140625" defaultRowHeight="15" x14ac:dyDescent="0.25"/>
  <cols>
    <col min="1" max="6" width="35.7109375" style="1" customWidth="1"/>
    <col min="7" max="7" width="25.42578125" style="1" customWidth="1"/>
    <col min="8" max="8" width="17.42578125" style="1" customWidth="1"/>
    <col min="9" max="9" width="32.140625" style="1" customWidth="1"/>
    <col min="10" max="10" width="24.42578125" style="1" customWidth="1"/>
    <col min="11" max="11" width="9.85546875" customWidth="1"/>
    <col min="12" max="12" width="16" style="1" customWidth="1"/>
    <col min="13" max="13" width="19" style="1" customWidth="1"/>
    <col min="14" max="14" width="13.7109375" style="1" customWidth="1"/>
    <col min="15" max="16384" width="9.140625" style="1"/>
  </cols>
  <sheetData>
    <row r="1" spans="1:19" ht="30.95" customHeight="1" x14ac:dyDescent="0.25">
      <c r="A1" s="94" t="s">
        <v>0</v>
      </c>
      <c r="B1" s="94"/>
      <c r="C1" s="43"/>
      <c r="D1" s="43"/>
      <c r="E1" s="43"/>
      <c r="F1" s="43"/>
    </row>
    <row r="2" spans="1:19" ht="39" customHeight="1" x14ac:dyDescent="0.25">
      <c r="A2" s="100" t="s">
        <v>109</v>
      </c>
      <c r="B2" s="100"/>
      <c r="C2" s="42"/>
      <c r="D2" s="42"/>
      <c r="E2" s="42"/>
      <c r="F2" s="42"/>
    </row>
    <row r="3" spans="1:19" x14ac:dyDescent="0.25">
      <c r="A3" s="95" t="s">
        <v>94</v>
      </c>
      <c r="B3" s="95"/>
      <c r="C3" s="42"/>
      <c r="D3" s="42"/>
      <c r="E3" s="42"/>
      <c r="F3" s="42"/>
    </row>
    <row r="4" spans="1:19" ht="15.95" customHeight="1" x14ac:dyDescent="0.25">
      <c r="A4" s="96" t="s">
        <v>97</v>
      </c>
      <c r="B4" s="96"/>
      <c r="C4" s="96"/>
      <c r="D4" s="42"/>
      <c r="E4" s="42"/>
      <c r="F4" s="42"/>
    </row>
    <row r="5" spans="1:19" x14ac:dyDescent="0.25">
      <c r="A5" s="98" t="s">
        <v>98</v>
      </c>
      <c r="B5" s="99"/>
      <c r="C5" s="99"/>
      <c r="D5" s="42"/>
      <c r="E5" s="42"/>
      <c r="F5" s="42"/>
    </row>
    <row r="6" spans="1:19" x14ac:dyDescent="0.25">
      <c r="A6" s="96" t="s">
        <v>99</v>
      </c>
      <c r="B6" s="96"/>
      <c r="C6" s="96"/>
      <c r="D6" s="42"/>
      <c r="E6" s="42"/>
      <c r="F6" s="42"/>
    </row>
    <row r="7" spans="1:19" x14ac:dyDescent="0.25">
      <c r="A7" s="96" t="s">
        <v>100</v>
      </c>
      <c r="B7" s="96"/>
      <c r="C7" s="96"/>
      <c r="D7" s="42"/>
      <c r="E7" s="42"/>
      <c r="F7" s="42"/>
    </row>
    <row r="8" spans="1:19" ht="24.95" customHeight="1" x14ac:dyDescent="0.25">
      <c r="A8" s="42" t="s">
        <v>95</v>
      </c>
      <c r="B8" s="42"/>
      <c r="C8" s="42"/>
      <c r="D8" s="42"/>
      <c r="E8" s="42"/>
      <c r="F8" s="42"/>
    </row>
    <row r="9" spans="1:19" x14ac:dyDescent="0.25">
      <c r="A9" s="58" t="s">
        <v>96</v>
      </c>
      <c r="B9" s="59"/>
      <c r="C9" s="59"/>
      <c r="D9" s="59"/>
      <c r="J9" s="2"/>
      <c r="M9" s="2"/>
      <c r="O9" s="4"/>
      <c r="P9" s="4"/>
      <c r="Q9" s="4"/>
      <c r="R9" s="4"/>
      <c r="S9" s="4"/>
    </row>
    <row r="10" spans="1:19" x14ac:dyDescent="0.25">
      <c r="J10" s="2"/>
      <c r="M10" s="2"/>
      <c r="O10" s="4"/>
      <c r="P10" s="4"/>
      <c r="Q10" s="4"/>
      <c r="R10" s="4"/>
      <c r="S10" s="4"/>
    </row>
    <row r="11" spans="1:19" s="3" customFormat="1" x14ac:dyDescent="0.25">
      <c r="A11" s="23" t="s">
        <v>1</v>
      </c>
      <c r="B11" s="23" t="s">
        <v>2</v>
      </c>
      <c r="D11" s="56"/>
      <c r="J11" s="21"/>
      <c r="K11" s="21"/>
      <c r="L11" s="21"/>
      <c r="M11" s="21"/>
      <c r="N11" s="21"/>
    </row>
    <row r="12" spans="1:19" ht="25.5" x14ac:dyDescent="0.25">
      <c r="A12" s="7" t="s">
        <v>3</v>
      </c>
      <c r="B12" s="44" t="s">
        <v>4</v>
      </c>
      <c r="J12"/>
      <c r="L12"/>
      <c r="M12"/>
      <c r="N12"/>
    </row>
    <row r="13" spans="1:19" ht="25.5" x14ac:dyDescent="0.25">
      <c r="A13" s="41" t="s">
        <v>5</v>
      </c>
      <c r="B13" s="45" t="s">
        <v>6</v>
      </c>
      <c r="J13"/>
      <c r="L13"/>
      <c r="M13"/>
      <c r="N13"/>
    </row>
    <row r="14" spans="1:19" x14ac:dyDescent="0.25">
      <c r="J14"/>
      <c r="L14"/>
      <c r="M14"/>
      <c r="N14"/>
    </row>
    <row r="15" spans="1:19" ht="16.5" thickBot="1" x14ac:dyDescent="0.3">
      <c r="A15" s="97" t="s">
        <v>7</v>
      </c>
      <c r="B15" s="97"/>
      <c r="C15" s="97"/>
      <c r="D15" s="87"/>
      <c r="E15" s="87"/>
      <c r="F15" s="88"/>
      <c r="J15"/>
      <c r="L15"/>
      <c r="M15"/>
      <c r="N15"/>
    </row>
    <row r="16" spans="1:19" ht="26.25" thickBot="1" x14ac:dyDescent="0.3">
      <c r="A16" s="23" t="s">
        <v>8</v>
      </c>
      <c r="B16" s="24" t="s">
        <v>9</v>
      </c>
      <c r="C16" s="24" t="s">
        <v>10</v>
      </c>
      <c r="D16" s="24" t="s">
        <v>11</v>
      </c>
      <c r="E16" s="24" t="s">
        <v>12</v>
      </c>
      <c r="F16" s="89"/>
      <c r="J16"/>
      <c r="L16"/>
      <c r="M16"/>
      <c r="N16"/>
    </row>
    <row r="17" spans="1:11" x14ac:dyDescent="0.25">
      <c r="A17" s="7" t="s">
        <v>14</v>
      </c>
      <c r="B17" s="8" t="s">
        <v>15</v>
      </c>
      <c r="C17" s="8" t="s">
        <v>14</v>
      </c>
      <c r="D17" s="8" t="s">
        <v>16</v>
      </c>
      <c r="E17" s="8" t="s">
        <v>92</v>
      </c>
      <c r="F17"/>
    </row>
    <row r="18" spans="1:11" x14ac:dyDescent="0.25">
      <c r="A18" s="9" t="s">
        <v>17</v>
      </c>
      <c r="B18" s="10" t="s">
        <v>18</v>
      </c>
      <c r="C18" s="10" t="s">
        <v>17</v>
      </c>
      <c r="D18" s="10" t="s">
        <v>19</v>
      </c>
      <c r="E18" s="10" t="s">
        <v>20</v>
      </c>
      <c r="F18"/>
    </row>
    <row r="19" spans="1:11" x14ac:dyDescent="0.25">
      <c r="A19" s="11" t="s">
        <v>21</v>
      </c>
      <c r="B19" s="12" t="s">
        <v>22</v>
      </c>
      <c r="C19" s="12" t="s">
        <v>21</v>
      </c>
      <c r="D19" s="12" t="s">
        <v>23</v>
      </c>
      <c r="E19" s="12" t="s">
        <v>24</v>
      </c>
      <c r="F19"/>
    </row>
    <row r="20" spans="1:11" x14ac:dyDescent="0.25">
      <c r="A20" s="9"/>
      <c r="B20" s="10" t="s">
        <v>25</v>
      </c>
      <c r="C20" s="10"/>
      <c r="D20" s="10" t="s">
        <v>91</v>
      </c>
      <c r="E20" s="10" t="s">
        <v>26</v>
      </c>
      <c r="F20"/>
    </row>
    <row r="21" spans="1:11" x14ac:dyDescent="0.25">
      <c r="A21" s="11"/>
      <c r="B21" s="12" t="s">
        <v>27</v>
      </c>
      <c r="C21" s="12"/>
      <c r="D21" s="12" t="s">
        <v>28</v>
      </c>
      <c r="E21" s="12" t="s">
        <v>29</v>
      </c>
      <c r="F21"/>
    </row>
    <row r="22" spans="1:11" x14ac:dyDescent="0.25">
      <c r="A22" s="9"/>
      <c r="B22" s="10" t="s">
        <v>30</v>
      </c>
      <c r="C22" s="10"/>
      <c r="D22" s="10" t="s">
        <v>102</v>
      </c>
      <c r="E22" s="10"/>
      <c r="F22"/>
    </row>
    <row r="23" spans="1:11" x14ac:dyDescent="0.25">
      <c r="A23" s="11"/>
      <c r="B23" s="12" t="s">
        <v>32</v>
      </c>
      <c r="C23" s="12"/>
      <c r="D23" s="12" t="s">
        <v>31</v>
      </c>
      <c r="E23" s="12"/>
      <c r="F23"/>
    </row>
    <row r="24" spans="1:11" x14ac:dyDescent="0.25">
      <c r="A24" s="13"/>
      <c r="B24" s="14" t="s">
        <v>21</v>
      </c>
      <c r="C24" s="14"/>
      <c r="D24" s="14"/>
      <c r="E24" s="14"/>
      <c r="F24"/>
    </row>
    <row r="25" spans="1:11" x14ac:dyDescent="0.25">
      <c r="B25" s="48"/>
    </row>
    <row r="26" spans="1:11" ht="15.75" x14ac:dyDescent="0.25">
      <c r="A26" s="97" t="s">
        <v>33</v>
      </c>
      <c r="B26" s="97"/>
      <c r="C26" s="97"/>
      <c r="D26" s="97"/>
      <c r="E26" s="97"/>
      <c r="F26" s="97"/>
    </row>
    <row r="27" spans="1:11" ht="25.5" x14ac:dyDescent="0.25">
      <c r="A27" s="22" t="s">
        <v>13</v>
      </c>
      <c r="B27" s="22" t="s">
        <v>34</v>
      </c>
      <c r="C27" s="22" t="s">
        <v>35</v>
      </c>
      <c r="D27" s="22" t="s">
        <v>36</v>
      </c>
      <c r="E27" s="22" t="s">
        <v>107</v>
      </c>
      <c r="F27" s="22" t="s">
        <v>37</v>
      </c>
    </row>
    <row r="28" spans="1:11" x14ac:dyDescent="0.25">
      <c r="A28" s="15" t="s">
        <v>15</v>
      </c>
      <c r="B28" s="15" t="s">
        <v>16</v>
      </c>
      <c r="C28" s="15" t="s">
        <v>14</v>
      </c>
      <c r="D28" s="15" t="s">
        <v>38</v>
      </c>
      <c r="E28" s="15" t="s">
        <v>14</v>
      </c>
      <c r="F28" s="60" t="s">
        <v>92</v>
      </c>
    </row>
    <row r="29" spans="1:11" x14ac:dyDescent="0.25">
      <c r="A29" s="16" t="s">
        <v>18</v>
      </c>
      <c r="B29" s="17" t="s">
        <v>19</v>
      </c>
      <c r="C29" s="16" t="s">
        <v>17</v>
      </c>
      <c r="D29" s="16" t="s">
        <v>39</v>
      </c>
      <c r="E29" s="16" t="s">
        <v>17</v>
      </c>
      <c r="F29" s="16" t="s">
        <v>20</v>
      </c>
    </row>
    <row r="30" spans="1:11" s="30" customFormat="1" ht="25.5" x14ac:dyDescent="0.25">
      <c r="A30" s="18" t="s">
        <v>22</v>
      </c>
      <c r="B30" s="46" t="s">
        <v>104</v>
      </c>
      <c r="C30" s="18" t="s">
        <v>21</v>
      </c>
      <c r="D30" s="18" t="s">
        <v>40</v>
      </c>
      <c r="E30" s="18" t="s">
        <v>21</v>
      </c>
      <c r="F30" s="60" t="s">
        <v>24</v>
      </c>
      <c r="K30" s="21"/>
    </row>
    <row r="31" spans="1:11" x14ac:dyDescent="0.25">
      <c r="A31" s="16" t="s">
        <v>25</v>
      </c>
      <c r="B31" s="16" t="s">
        <v>23</v>
      </c>
      <c r="C31" s="19"/>
      <c r="D31" s="16" t="s">
        <v>41</v>
      </c>
      <c r="E31" s="16"/>
      <c r="F31" s="16" t="s">
        <v>26</v>
      </c>
    </row>
    <row r="32" spans="1:11" x14ac:dyDescent="0.25">
      <c r="A32" s="18" t="s">
        <v>27</v>
      </c>
      <c r="B32" s="18" t="s">
        <v>91</v>
      </c>
      <c r="C32" s="20"/>
      <c r="D32" s="18" t="s">
        <v>101</v>
      </c>
      <c r="E32" s="18"/>
      <c r="F32" s="18" t="s">
        <v>29</v>
      </c>
    </row>
    <row r="33" spans="1:6" x14ac:dyDescent="0.25">
      <c r="A33" s="16" t="s">
        <v>30</v>
      </c>
      <c r="B33" s="16" t="s">
        <v>28</v>
      </c>
      <c r="C33" s="19"/>
      <c r="D33" s="16"/>
      <c r="E33" s="16"/>
      <c r="F33" s="16"/>
    </row>
    <row r="34" spans="1:6" x14ac:dyDescent="0.25">
      <c r="A34" s="18" t="s">
        <v>32</v>
      </c>
      <c r="B34" s="18" t="s">
        <v>102</v>
      </c>
      <c r="C34" s="18"/>
      <c r="D34" s="18"/>
      <c r="E34" s="18"/>
      <c r="F34" s="18"/>
    </row>
    <row r="35" spans="1:6" x14ac:dyDescent="0.25">
      <c r="A35" s="6" t="s">
        <v>21</v>
      </c>
      <c r="B35" s="6" t="s">
        <v>31</v>
      </c>
      <c r="C35" s="6"/>
      <c r="D35" s="6"/>
      <c r="E35" s="6"/>
      <c r="F35" s="6"/>
    </row>
    <row r="36" spans="1:6" x14ac:dyDescent="0.25">
      <c r="A36" s="29"/>
      <c r="B36" s="29"/>
      <c r="C36" s="29"/>
      <c r="D36" s="29"/>
      <c r="E36" s="29"/>
      <c r="F36" s="29"/>
    </row>
    <row r="37" spans="1:6" ht="31.5" x14ac:dyDescent="0.25">
      <c r="B37" s="31" t="s">
        <v>42</v>
      </c>
    </row>
    <row r="38" spans="1:6" x14ac:dyDescent="0.25">
      <c r="B38" s="25" t="s">
        <v>43</v>
      </c>
    </row>
    <row r="39" spans="1:6" x14ac:dyDescent="0.25">
      <c r="B39" s="26" t="s">
        <v>44</v>
      </c>
    </row>
    <row r="40" spans="1:6" x14ac:dyDescent="0.25">
      <c r="B40" s="27" t="s">
        <v>45</v>
      </c>
    </row>
    <row r="41" spans="1:6" x14ac:dyDescent="0.25">
      <c r="B41" s="5" t="s">
        <v>46</v>
      </c>
    </row>
    <row r="42" spans="1:6" x14ac:dyDescent="0.25">
      <c r="B42" s="28" t="s">
        <v>47</v>
      </c>
    </row>
  </sheetData>
  <mergeCells count="9">
    <mergeCell ref="A1:B1"/>
    <mergeCell ref="A3:B3"/>
    <mergeCell ref="A4:C4"/>
    <mergeCell ref="A26:F26"/>
    <mergeCell ref="A5:C5"/>
    <mergeCell ref="A6:C6"/>
    <mergeCell ref="A7:C7"/>
    <mergeCell ref="A2:B2"/>
    <mergeCell ref="A15:C1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503"/>
  <sheetViews>
    <sheetView zoomScale="70" zoomScaleNormal="70" workbookViewId="0">
      <pane ySplit="1" topLeftCell="A2" activePane="bottomLeft" state="frozen"/>
      <selection activeCell="G1" sqref="G1"/>
      <selection pane="bottomLeft" activeCell="O20" sqref="O20"/>
    </sheetView>
  </sheetViews>
  <sheetFormatPr defaultColWidth="9.140625" defaultRowHeight="0" customHeight="1" zeroHeight="1" x14ac:dyDescent="0.25"/>
  <cols>
    <col min="1" max="1" width="35.7109375" style="61" customWidth="1"/>
    <col min="2" max="2" width="23.85546875" style="61" customWidth="1"/>
    <col min="3" max="3" width="9" style="61" customWidth="1"/>
    <col min="4" max="4" width="22.28515625" style="61" customWidth="1"/>
    <col min="5" max="5" width="30.85546875" style="61" customWidth="1"/>
    <col min="6" max="6" width="16.42578125" style="61" customWidth="1"/>
    <col min="7" max="7" width="29.7109375" style="61" customWidth="1"/>
    <col min="8" max="8" width="14.42578125" style="61" customWidth="1"/>
    <col min="9" max="9" width="12.42578125" style="61" customWidth="1"/>
    <col min="10" max="10" width="31" customWidth="1"/>
    <col min="11" max="11" width="45.85546875" style="61" customWidth="1"/>
    <col min="12" max="12" width="14.140625" style="61" customWidth="1"/>
    <col min="13" max="13" width="20" style="61" customWidth="1"/>
    <col min="14" max="14" width="15.42578125" style="61" customWidth="1"/>
    <col min="15" max="15" width="14.85546875" style="61" customWidth="1"/>
    <col min="16" max="16" width="13.28515625" style="61" customWidth="1"/>
    <col min="17" max="17" width="16.85546875" style="62" customWidth="1"/>
    <col min="18" max="18" width="28.42578125" style="61" customWidth="1"/>
    <col min="19" max="16384" width="9.140625" style="63"/>
  </cols>
  <sheetData>
    <row r="1" spans="1:18" s="71" customFormat="1" ht="65.45" customHeight="1" x14ac:dyDescent="0.25">
      <c r="A1" s="66" t="s">
        <v>48</v>
      </c>
      <c r="B1" s="66" t="s">
        <v>49</v>
      </c>
      <c r="C1" s="66" t="s">
        <v>93</v>
      </c>
      <c r="D1" s="67" t="s">
        <v>8</v>
      </c>
      <c r="E1" s="68" t="s">
        <v>50</v>
      </c>
      <c r="F1" s="68" t="s">
        <v>10</v>
      </c>
      <c r="G1" s="68" t="s">
        <v>51</v>
      </c>
      <c r="H1" s="69" t="s">
        <v>52</v>
      </c>
      <c r="I1" s="69" t="s">
        <v>12</v>
      </c>
      <c r="J1" s="68" t="s">
        <v>53</v>
      </c>
      <c r="K1" s="68" t="s">
        <v>54</v>
      </c>
      <c r="L1" s="69" t="s">
        <v>35</v>
      </c>
      <c r="M1" s="69" t="s">
        <v>36</v>
      </c>
      <c r="N1" s="69" t="s">
        <v>108</v>
      </c>
      <c r="O1" s="69" t="s">
        <v>55</v>
      </c>
      <c r="P1" s="69" t="s">
        <v>37</v>
      </c>
      <c r="Q1" s="66" t="s">
        <v>56</v>
      </c>
      <c r="R1" s="70" t="s">
        <v>57</v>
      </c>
    </row>
    <row r="2" spans="1:18" ht="17.100000000000001" customHeight="1" x14ac:dyDescent="0.25">
      <c r="A2" s="91" t="s">
        <v>110</v>
      </c>
      <c r="B2" s="61" t="s">
        <v>126</v>
      </c>
      <c r="C2" s="61">
        <v>13340</v>
      </c>
      <c r="D2" s="61" t="s">
        <v>21</v>
      </c>
      <c r="E2" s="61" t="s">
        <v>21</v>
      </c>
      <c r="F2" s="61" t="s">
        <v>21</v>
      </c>
      <c r="G2" s="61" t="s">
        <v>31</v>
      </c>
      <c r="H2" s="61" t="s">
        <v>21</v>
      </c>
      <c r="I2" s="61" t="s">
        <v>21</v>
      </c>
      <c r="J2" s="91" t="s">
        <v>18</v>
      </c>
      <c r="K2" s="91" t="s">
        <v>16</v>
      </c>
      <c r="L2" s="61" t="s">
        <v>21</v>
      </c>
      <c r="N2" s="61" t="s">
        <v>21</v>
      </c>
      <c r="O2" s="92">
        <v>44613</v>
      </c>
      <c r="P2" s="61" t="s">
        <v>21</v>
      </c>
      <c r="Q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2" s="91"/>
    </row>
    <row r="3" spans="1:18" ht="17.100000000000001" customHeight="1" x14ac:dyDescent="0.25">
      <c r="A3" s="91" t="s">
        <v>111</v>
      </c>
      <c r="B3" s="61" t="s">
        <v>126</v>
      </c>
      <c r="C3" s="61">
        <v>13340</v>
      </c>
      <c r="D3" s="61" t="s">
        <v>21</v>
      </c>
      <c r="E3" s="61" t="s">
        <v>21</v>
      </c>
      <c r="F3" s="61" t="s">
        <v>21</v>
      </c>
      <c r="G3" s="61" t="s">
        <v>31</v>
      </c>
      <c r="H3" s="61" t="s">
        <v>21</v>
      </c>
      <c r="I3" s="61" t="s">
        <v>21</v>
      </c>
      <c r="J3" s="91" t="s">
        <v>18</v>
      </c>
      <c r="K3" s="91" t="s">
        <v>16</v>
      </c>
      <c r="L3" s="61" t="s">
        <v>21</v>
      </c>
      <c r="N3" s="61" t="s">
        <v>21</v>
      </c>
      <c r="O3" s="92">
        <v>44676</v>
      </c>
      <c r="P3" s="61" t="s">
        <v>21</v>
      </c>
      <c r="Q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3" s="91"/>
    </row>
    <row r="4" spans="1:18" ht="17.100000000000001" customHeight="1" x14ac:dyDescent="0.25">
      <c r="A4" s="91" t="s">
        <v>112</v>
      </c>
      <c r="B4" s="61" t="s">
        <v>126</v>
      </c>
      <c r="C4" s="61">
        <v>13340</v>
      </c>
      <c r="D4" s="61" t="s">
        <v>21</v>
      </c>
      <c r="E4" s="61" t="s">
        <v>21</v>
      </c>
      <c r="F4" s="61" t="s">
        <v>21</v>
      </c>
      <c r="G4" s="61" t="s">
        <v>31</v>
      </c>
      <c r="H4" s="61" t="s">
        <v>21</v>
      </c>
      <c r="I4" s="61" t="s">
        <v>21</v>
      </c>
      <c r="J4" s="91" t="s">
        <v>18</v>
      </c>
      <c r="K4" s="91" t="s">
        <v>16</v>
      </c>
      <c r="L4" s="61" t="s">
        <v>21</v>
      </c>
      <c r="N4" s="61" t="s">
        <v>21</v>
      </c>
      <c r="O4" s="92">
        <v>44649</v>
      </c>
      <c r="P4" s="61" t="s">
        <v>21</v>
      </c>
      <c r="Q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4" s="91"/>
    </row>
    <row r="5" spans="1:18" s="65" customFormat="1" ht="17.100000000000001" customHeight="1" x14ac:dyDescent="0.25">
      <c r="A5" s="91" t="s">
        <v>113</v>
      </c>
      <c r="B5" s="61" t="s">
        <v>126</v>
      </c>
      <c r="C5" s="61">
        <v>13340</v>
      </c>
      <c r="D5" s="61" t="s">
        <v>21</v>
      </c>
      <c r="E5" s="61" t="s">
        <v>21</v>
      </c>
      <c r="F5" s="61" t="s">
        <v>21</v>
      </c>
      <c r="G5" s="61" t="s">
        <v>31</v>
      </c>
      <c r="H5" s="61" t="s">
        <v>21</v>
      </c>
      <c r="I5" s="61" t="s">
        <v>21</v>
      </c>
      <c r="J5" s="91" t="s">
        <v>18</v>
      </c>
      <c r="K5" s="91" t="s">
        <v>16</v>
      </c>
      <c r="L5" s="61" t="s">
        <v>21</v>
      </c>
      <c r="M5" s="61"/>
      <c r="N5" s="61" t="s">
        <v>21</v>
      </c>
      <c r="O5" s="92">
        <v>44606</v>
      </c>
      <c r="P5" s="61" t="s">
        <v>21</v>
      </c>
      <c r="Q5" s="64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5" s="91"/>
    </row>
    <row r="6" spans="1:18" ht="17.100000000000001" customHeight="1" x14ac:dyDescent="0.25">
      <c r="A6" s="91" t="s">
        <v>114</v>
      </c>
      <c r="B6" s="61" t="s">
        <v>126</v>
      </c>
      <c r="C6" s="61">
        <v>13340</v>
      </c>
      <c r="D6" s="61" t="s">
        <v>21</v>
      </c>
      <c r="E6" s="61" t="s">
        <v>21</v>
      </c>
      <c r="F6" s="61" t="s">
        <v>21</v>
      </c>
      <c r="G6" s="61" t="s">
        <v>31</v>
      </c>
      <c r="H6" s="61" t="s">
        <v>21</v>
      </c>
      <c r="I6" s="61" t="s">
        <v>21</v>
      </c>
      <c r="J6" s="91" t="s">
        <v>27</v>
      </c>
      <c r="K6" s="91" t="s">
        <v>16</v>
      </c>
      <c r="L6" s="61" t="s">
        <v>21</v>
      </c>
      <c r="N6" s="61" t="s">
        <v>21</v>
      </c>
      <c r="O6" s="92">
        <v>44642</v>
      </c>
      <c r="P6" s="61" t="s">
        <v>21</v>
      </c>
      <c r="Q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6" s="91" t="s">
        <v>127</v>
      </c>
    </row>
    <row r="7" spans="1:18" ht="17.100000000000001" customHeight="1" x14ac:dyDescent="0.25">
      <c r="A7" s="91" t="s">
        <v>115</v>
      </c>
      <c r="B7" s="61" t="s">
        <v>126</v>
      </c>
      <c r="C7" s="61">
        <v>13340</v>
      </c>
      <c r="D7" s="61" t="s">
        <v>21</v>
      </c>
      <c r="E7" s="61" t="s">
        <v>21</v>
      </c>
      <c r="F7" s="61" t="s">
        <v>21</v>
      </c>
      <c r="G7" s="61" t="s">
        <v>31</v>
      </c>
      <c r="H7" s="61" t="s">
        <v>21</v>
      </c>
      <c r="I7" s="61" t="s">
        <v>21</v>
      </c>
      <c r="J7" s="91" t="s">
        <v>27</v>
      </c>
      <c r="K7" s="91" t="s">
        <v>16</v>
      </c>
      <c r="L7" s="61" t="s">
        <v>21</v>
      </c>
      <c r="N7" s="61" t="s">
        <v>21</v>
      </c>
      <c r="O7" s="92">
        <v>44642</v>
      </c>
      <c r="P7" s="61" t="s">
        <v>21</v>
      </c>
      <c r="Q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7" s="91" t="s">
        <v>127</v>
      </c>
    </row>
    <row r="8" spans="1:18" ht="17.100000000000001" customHeight="1" x14ac:dyDescent="0.25">
      <c r="A8" s="91" t="s">
        <v>116</v>
      </c>
      <c r="B8" s="61" t="s">
        <v>126</v>
      </c>
      <c r="C8" s="61">
        <v>13340</v>
      </c>
      <c r="D8" s="61" t="s">
        <v>21</v>
      </c>
      <c r="E8" s="61" t="s">
        <v>21</v>
      </c>
      <c r="F8" s="61" t="s">
        <v>21</v>
      </c>
      <c r="G8" s="61" t="s">
        <v>31</v>
      </c>
      <c r="H8" s="61" t="s">
        <v>21</v>
      </c>
      <c r="I8" s="61" t="s">
        <v>21</v>
      </c>
      <c r="J8" s="91" t="s">
        <v>18</v>
      </c>
      <c r="K8" s="91" t="s">
        <v>16</v>
      </c>
      <c r="L8" s="61" t="s">
        <v>21</v>
      </c>
      <c r="N8" s="61" t="s">
        <v>21</v>
      </c>
      <c r="O8" s="92">
        <v>44642</v>
      </c>
      <c r="P8" s="61" t="s">
        <v>21</v>
      </c>
      <c r="Q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8" s="91"/>
    </row>
    <row r="9" spans="1:18" ht="17.100000000000001" customHeight="1" x14ac:dyDescent="0.25">
      <c r="A9" s="91" t="s">
        <v>117</v>
      </c>
      <c r="B9" s="61" t="s">
        <v>126</v>
      </c>
      <c r="C9" s="61">
        <v>13340</v>
      </c>
      <c r="D9" s="61" t="s">
        <v>21</v>
      </c>
      <c r="E9" s="61" t="s">
        <v>21</v>
      </c>
      <c r="F9" s="61" t="s">
        <v>21</v>
      </c>
      <c r="G9" s="61" t="s">
        <v>31</v>
      </c>
      <c r="H9" s="61" t="s">
        <v>21</v>
      </c>
      <c r="I9" s="61" t="s">
        <v>21</v>
      </c>
      <c r="J9" s="91" t="s">
        <v>18</v>
      </c>
      <c r="K9" s="91" t="s">
        <v>16</v>
      </c>
      <c r="L9" s="61" t="s">
        <v>21</v>
      </c>
      <c r="N9" s="61" t="s">
        <v>21</v>
      </c>
      <c r="O9" s="92">
        <v>44641</v>
      </c>
      <c r="P9" s="61" t="s">
        <v>21</v>
      </c>
      <c r="Q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9" s="91"/>
    </row>
    <row r="10" spans="1:18" ht="17.100000000000001" customHeight="1" x14ac:dyDescent="0.25">
      <c r="A10" s="91" t="s">
        <v>118</v>
      </c>
      <c r="B10" s="61" t="s">
        <v>126</v>
      </c>
      <c r="C10" s="61">
        <v>13340</v>
      </c>
      <c r="D10" s="61" t="s">
        <v>21</v>
      </c>
      <c r="E10" s="61" t="s">
        <v>21</v>
      </c>
      <c r="F10" s="61" t="s">
        <v>21</v>
      </c>
      <c r="G10" s="61" t="s">
        <v>31</v>
      </c>
      <c r="H10" s="61" t="s">
        <v>21</v>
      </c>
      <c r="I10" s="61" t="s">
        <v>21</v>
      </c>
      <c r="J10" s="91" t="s">
        <v>18</v>
      </c>
      <c r="K10" s="91" t="s">
        <v>16</v>
      </c>
      <c r="L10" s="61" t="s">
        <v>21</v>
      </c>
      <c r="N10" s="61" t="s">
        <v>21</v>
      </c>
      <c r="O10" s="92">
        <v>44636</v>
      </c>
      <c r="P10" s="61" t="s">
        <v>21</v>
      </c>
      <c r="Q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0" s="91"/>
    </row>
    <row r="11" spans="1:18" ht="17.100000000000001" customHeight="1" x14ac:dyDescent="0.25">
      <c r="A11" s="91" t="s">
        <v>119</v>
      </c>
      <c r="B11" s="61" t="s">
        <v>126</v>
      </c>
      <c r="C11" s="61">
        <v>13340</v>
      </c>
      <c r="D11" s="61" t="s">
        <v>21</v>
      </c>
      <c r="E11" s="61" t="s">
        <v>21</v>
      </c>
      <c r="F11" s="61" t="s">
        <v>21</v>
      </c>
      <c r="G11" s="61" t="s">
        <v>31</v>
      </c>
      <c r="H11" s="61" t="s">
        <v>21</v>
      </c>
      <c r="I11" s="61" t="s">
        <v>21</v>
      </c>
      <c r="J11" s="91" t="s">
        <v>18</v>
      </c>
      <c r="K11" s="91" t="s">
        <v>16</v>
      </c>
      <c r="L11" s="61" t="s">
        <v>21</v>
      </c>
      <c r="N11" s="61" t="s">
        <v>21</v>
      </c>
      <c r="O11" s="92">
        <v>44621</v>
      </c>
      <c r="P11" s="61" t="s">
        <v>21</v>
      </c>
      <c r="Q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1" s="91"/>
    </row>
    <row r="12" spans="1:18" ht="17.100000000000001" customHeight="1" x14ac:dyDescent="0.25">
      <c r="A12" s="91" t="s">
        <v>120</v>
      </c>
      <c r="B12" s="61" t="s">
        <v>126</v>
      </c>
      <c r="C12" s="61">
        <v>13340</v>
      </c>
      <c r="D12" s="61" t="s">
        <v>21</v>
      </c>
      <c r="E12" s="61" t="s">
        <v>21</v>
      </c>
      <c r="F12" s="61" t="s">
        <v>21</v>
      </c>
      <c r="G12" s="61" t="s">
        <v>31</v>
      </c>
      <c r="H12" s="61" t="s">
        <v>21</v>
      </c>
      <c r="I12" s="61" t="s">
        <v>21</v>
      </c>
      <c r="J12" s="91" t="s">
        <v>21</v>
      </c>
      <c r="K12" s="91" t="s">
        <v>31</v>
      </c>
      <c r="L12" s="61" t="s">
        <v>21</v>
      </c>
      <c r="N12" s="61" t="s">
        <v>21</v>
      </c>
      <c r="O12" s="91" t="s">
        <v>21</v>
      </c>
      <c r="P12" s="61" t="s">
        <v>21</v>
      </c>
      <c r="Q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2" s="91"/>
    </row>
    <row r="13" spans="1:18" ht="17.100000000000001" customHeight="1" x14ac:dyDescent="0.25">
      <c r="A13" s="91" t="s">
        <v>121</v>
      </c>
      <c r="B13" s="61" t="s">
        <v>126</v>
      </c>
      <c r="C13" s="61">
        <v>13340</v>
      </c>
      <c r="D13" s="61" t="s">
        <v>21</v>
      </c>
      <c r="E13" s="61" t="s">
        <v>21</v>
      </c>
      <c r="F13" s="61" t="s">
        <v>21</v>
      </c>
      <c r="G13" s="61" t="s">
        <v>31</v>
      </c>
      <c r="H13" s="61" t="s">
        <v>21</v>
      </c>
      <c r="I13" s="61" t="s">
        <v>21</v>
      </c>
      <c r="J13" s="91" t="s">
        <v>18</v>
      </c>
      <c r="K13" s="91" t="s">
        <v>16</v>
      </c>
      <c r="L13" s="61" t="s">
        <v>21</v>
      </c>
      <c r="N13" s="61" t="s">
        <v>21</v>
      </c>
      <c r="O13" s="92">
        <v>44622</v>
      </c>
      <c r="P13" s="61" t="s">
        <v>21</v>
      </c>
      <c r="Q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3" s="91"/>
    </row>
    <row r="14" spans="1:18" ht="17.100000000000001" customHeight="1" x14ac:dyDescent="0.25">
      <c r="A14" s="91" t="s">
        <v>122</v>
      </c>
      <c r="B14" s="61" t="s">
        <v>126</v>
      </c>
      <c r="C14" s="61">
        <v>13340</v>
      </c>
      <c r="D14" s="61" t="s">
        <v>21</v>
      </c>
      <c r="E14" s="61" t="s">
        <v>21</v>
      </c>
      <c r="F14" s="61" t="s">
        <v>21</v>
      </c>
      <c r="G14" s="61" t="s">
        <v>31</v>
      </c>
      <c r="H14" s="61" t="s">
        <v>21</v>
      </c>
      <c r="I14" s="61" t="s">
        <v>21</v>
      </c>
      <c r="J14" s="91" t="s">
        <v>18</v>
      </c>
      <c r="K14" s="91" t="s">
        <v>16</v>
      </c>
      <c r="L14" s="61" t="s">
        <v>21</v>
      </c>
      <c r="N14" s="61" t="s">
        <v>21</v>
      </c>
      <c r="O14" s="92">
        <v>44650</v>
      </c>
      <c r="P14" s="61" t="s">
        <v>21</v>
      </c>
      <c r="Q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4" s="91"/>
    </row>
    <row r="15" spans="1:18" ht="17.100000000000001" customHeight="1" x14ac:dyDescent="0.25">
      <c r="A15" s="91" t="s">
        <v>123</v>
      </c>
      <c r="B15" s="61" t="s">
        <v>126</v>
      </c>
      <c r="C15" s="61">
        <v>13340</v>
      </c>
      <c r="D15" s="61" t="s">
        <v>21</v>
      </c>
      <c r="E15" s="61" t="s">
        <v>21</v>
      </c>
      <c r="F15" s="61" t="s">
        <v>21</v>
      </c>
      <c r="G15" s="61" t="s">
        <v>31</v>
      </c>
      <c r="H15" s="61" t="s">
        <v>21</v>
      </c>
      <c r="I15" s="61" t="s">
        <v>21</v>
      </c>
      <c r="J15" s="91" t="s">
        <v>18</v>
      </c>
      <c r="K15" s="91" t="s">
        <v>16</v>
      </c>
      <c r="L15" s="61" t="s">
        <v>21</v>
      </c>
      <c r="N15" s="61" t="s">
        <v>21</v>
      </c>
      <c r="O15" s="92">
        <v>44622</v>
      </c>
      <c r="P15" s="61" t="s">
        <v>21</v>
      </c>
      <c r="Q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5" s="91"/>
    </row>
    <row r="16" spans="1:18" ht="17.100000000000001" customHeight="1" x14ac:dyDescent="0.25">
      <c r="A16" s="91" t="s">
        <v>124</v>
      </c>
      <c r="B16" s="61" t="s">
        <v>126</v>
      </c>
      <c r="C16" s="61">
        <v>13340</v>
      </c>
      <c r="D16" s="61" t="s">
        <v>21</v>
      </c>
      <c r="E16" s="61" t="s">
        <v>21</v>
      </c>
      <c r="F16" s="61" t="s">
        <v>21</v>
      </c>
      <c r="G16" s="61" t="s">
        <v>31</v>
      </c>
      <c r="H16" s="61" t="s">
        <v>21</v>
      </c>
      <c r="I16" s="61" t="s">
        <v>21</v>
      </c>
      <c r="J16" s="91" t="s">
        <v>18</v>
      </c>
      <c r="K16" s="91" t="s">
        <v>16</v>
      </c>
      <c r="L16" s="61" t="s">
        <v>21</v>
      </c>
      <c r="N16" s="61" t="s">
        <v>21</v>
      </c>
      <c r="O16" s="92">
        <v>44665</v>
      </c>
      <c r="P16" s="61" t="s">
        <v>21</v>
      </c>
      <c r="Q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6" s="91"/>
    </row>
    <row r="17" spans="1:18" ht="17.100000000000001" customHeight="1" x14ac:dyDescent="0.25">
      <c r="A17" s="91" t="s">
        <v>125</v>
      </c>
      <c r="B17" s="61" t="s">
        <v>126</v>
      </c>
      <c r="C17" s="61">
        <v>13340</v>
      </c>
      <c r="D17" s="61" t="s">
        <v>21</v>
      </c>
      <c r="E17" s="61" t="s">
        <v>21</v>
      </c>
      <c r="F17" s="61" t="s">
        <v>21</v>
      </c>
      <c r="G17" s="61" t="s">
        <v>31</v>
      </c>
      <c r="H17" s="61" t="s">
        <v>21</v>
      </c>
      <c r="I17" s="61" t="s">
        <v>21</v>
      </c>
      <c r="J17" s="91" t="s">
        <v>21</v>
      </c>
      <c r="K17" s="91" t="s">
        <v>31</v>
      </c>
      <c r="L17" s="61" t="s">
        <v>21</v>
      </c>
      <c r="N17" s="61" t="s">
        <v>21</v>
      </c>
      <c r="O17" s="91" t="s">
        <v>21</v>
      </c>
      <c r="P17" s="61" t="s">
        <v>21</v>
      </c>
      <c r="Q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7" s="91"/>
    </row>
    <row r="18" spans="1:18" ht="17.100000000000001" customHeight="1" x14ac:dyDescent="0.25">
      <c r="A18" s="91" t="s">
        <v>135</v>
      </c>
      <c r="B18" s="61" t="s">
        <v>126</v>
      </c>
      <c r="C18" s="61">
        <v>13340</v>
      </c>
      <c r="D18" s="61" t="s">
        <v>21</v>
      </c>
      <c r="E18" s="61" t="s">
        <v>21</v>
      </c>
      <c r="F18" s="61" t="s">
        <v>21</v>
      </c>
      <c r="G18" s="61" t="s">
        <v>31</v>
      </c>
      <c r="H18" s="61" t="s">
        <v>21</v>
      </c>
      <c r="I18" s="61" t="s">
        <v>21</v>
      </c>
      <c r="J18" s="91" t="s">
        <v>18</v>
      </c>
      <c r="K18" s="91" t="s">
        <v>16</v>
      </c>
      <c r="L18" s="61" t="s">
        <v>21</v>
      </c>
      <c r="N18" s="61" t="s">
        <v>21</v>
      </c>
      <c r="O18" s="92">
        <v>44656</v>
      </c>
      <c r="P18" s="61" t="s">
        <v>21</v>
      </c>
      <c r="Q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8" s="91" t="s">
        <v>155</v>
      </c>
    </row>
    <row r="19" spans="1:18" ht="17.100000000000001" customHeight="1" x14ac:dyDescent="0.25">
      <c r="A19" s="91" t="s">
        <v>136</v>
      </c>
      <c r="B19" s="61" t="s">
        <v>126</v>
      </c>
      <c r="C19" s="61">
        <v>13340</v>
      </c>
      <c r="D19" s="61" t="s">
        <v>21</v>
      </c>
      <c r="E19" s="61" t="s">
        <v>21</v>
      </c>
      <c r="F19" s="61" t="s">
        <v>21</v>
      </c>
      <c r="G19" s="61" t="s">
        <v>31</v>
      </c>
      <c r="H19" s="61" t="s">
        <v>21</v>
      </c>
      <c r="I19" s="61" t="s">
        <v>21</v>
      </c>
      <c r="J19" s="91" t="s">
        <v>18</v>
      </c>
      <c r="K19" s="91" t="s">
        <v>16</v>
      </c>
      <c r="L19" s="61" t="s">
        <v>21</v>
      </c>
      <c r="N19" s="61" t="s">
        <v>21</v>
      </c>
      <c r="O19" s="92">
        <v>44642</v>
      </c>
      <c r="P19" s="61" t="s">
        <v>21</v>
      </c>
      <c r="Q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9" s="91" t="s">
        <v>155</v>
      </c>
    </row>
    <row r="20" spans="1:18" ht="17.100000000000001" customHeight="1" x14ac:dyDescent="0.25">
      <c r="A20" s="91" t="s">
        <v>137</v>
      </c>
      <c r="B20" s="61" t="s">
        <v>126</v>
      </c>
      <c r="C20" s="61">
        <v>13340</v>
      </c>
      <c r="D20" s="61" t="s">
        <v>21</v>
      </c>
      <c r="E20" s="61" t="s">
        <v>21</v>
      </c>
      <c r="F20" s="61" t="s">
        <v>21</v>
      </c>
      <c r="G20" s="61" t="s">
        <v>31</v>
      </c>
      <c r="H20" s="61" t="s">
        <v>21</v>
      </c>
      <c r="I20" s="61" t="s">
        <v>21</v>
      </c>
      <c r="J20" s="91" t="s">
        <v>18</v>
      </c>
      <c r="K20" s="91" t="s">
        <v>16</v>
      </c>
      <c r="L20" s="61" t="s">
        <v>21</v>
      </c>
      <c r="N20" s="61" t="s">
        <v>21</v>
      </c>
      <c r="O20" s="92">
        <v>44609</v>
      </c>
      <c r="P20" s="61" t="s">
        <v>21</v>
      </c>
      <c r="Q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20" s="91" t="s">
        <v>155</v>
      </c>
    </row>
    <row r="21" spans="1:18" ht="17.100000000000001" customHeight="1" x14ac:dyDescent="0.25">
      <c r="A21" s="91" t="s">
        <v>138</v>
      </c>
      <c r="B21" s="61" t="s">
        <v>126</v>
      </c>
      <c r="C21" s="61">
        <v>13340</v>
      </c>
      <c r="D21" s="61" t="s">
        <v>21</v>
      </c>
      <c r="E21" s="61" t="s">
        <v>21</v>
      </c>
      <c r="F21" s="61" t="s">
        <v>21</v>
      </c>
      <c r="G21" s="61" t="s">
        <v>31</v>
      </c>
      <c r="H21" s="61" t="s">
        <v>21</v>
      </c>
      <c r="I21" s="61" t="s">
        <v>21</v>
      </c>
      <c r="J21" s="91" t="s">
        <v>152</v>
      </c>
      <c r="K21" s="91" t="s">
        <v>16</v>
      </c>
      <c r="L21" s="61" t="s">
        <v>21</v>
      </c>
      <c r="N21" s="61" t="s">
        <v>21</v>
      </c>
      <c r="O21" s="92">
        <v>44656</v>
      </c>
      <c r="P21" s="61" t="s">
        <v>21</v>
      </c>
      <c r="Q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21" s="91" t="s">
        <v>153</v>
      </c>
    </row>
    <row r="22" spans="1:18" ht="17.100000000000001" customHeight="1" x14ac:dyDescent="0.25">
      <c r="A22" s="91" t="s">
        <v>139</v>
      </c>
      <c r="B22" s="61" t="s">
        <v>126</v>
      </c>
      <c r="C22" s="61">
        <v>13340</v>
      </c>
      <c r="D22" s="61" t="s">
        <v>21</v>
      </c>
      <c r="E22" s="61" t="s">
        <v>21</v>
      </c>
      <c r="F22" s="61" t="s">
        <v>21</v>
      </c>
      <c r="G22" s="61" t="s">
        <v>31</v>
      </c>
      <c r="H22" s="61" t="s">
        <v>21</v>
      </c>
      <c r="I22" s="61" t="s">
        <v>21</v>
      </c>
      <c r="J22" s="91" t="s">
        <v>18</v>
      </c>
      <c r="K22" s="91" t="s">
        <v>16</v>
      </c>
      <c r="L22" s="61" t="s">
        <v>21</v>
      </c>
      <c r="N22" s="61" t="s">
        <v>21</v>
      </c>
      <c r="O22" s="92">
        <v>44601</v>
      </c>
      <c r="P22" s="61" t="s">
        <v>21</v>
      </c>
      <c r="Q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22" s="91" t="s">
        <v>155</v>
      </c>
    </row>
    <row r="23" spans="1:18" ht="17.100000000000001" customHeight="1" x14ac:dyDescent="0.25">
      <c r="A23" s="91" t="s">
        <v>140</v>
      </c>
      <c r="B23" s="61" t="s">
        <v>126</v>
      </c>
      <c r="C23" s="61">
        <v>13340</v>
      </c>
      <c r="D23" s="61" t="s">
        <v>21</v>
      </c>
      <c r="E23" s="61" t="s">
        <v>21</v>
      </c>
      <c r="F23" s="61" t="s">
        <v>21</v>
      </c>
      <c r="G23" s="61" t="s">
        <v>31</v>
      </c>
      <c r="H23" s="61" t="s">
        <v>21</v>
      </c>
      <c r="I23" s="61" t="s">
        <v>21</v>
      </c>
      <c r="J23" s="91" t="s">
        <v>18</v>
      </c>
      <c r="K23" s="91" t="s">
        <v>16</v>
      </c>
      <c r="L23" s="61" t="s">
        <v>21</v>
      </c>
      <c r="N23" s="61" t="s">
        <v>21</v>
      </c>
      <c r="O23" s="92">
        <v>44600</v>
      </c>
      <c r="P23" s="61" t="s">
        <v>21</v>
      </c>
      <c r="Q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23" s="91" t="s">
        <v>155</v>
      </c>
    </row>
    <row r="24" spans="1:18" ht="17.100000000000001" customHeight="1" x14ac:dyDescent="0.25">
      <c r="A24" s="91" t="s">
        <v>141</v>
      </c>
      <c r="B24" s="61" t="s">
        <v>126</v>
      </c>
      <c r="C24" s="61">
        <v>13340</v>
      </c>
      <c r="D24" s="61" t="s">
        <v>21</v>
      </c>
      <c r="E24" s="61" t="s">
        <v>21</v>
      </c>
      <c r="F24" s="61" t="s">
        <v>21</v>
      </c>
      <c r="G24" s="61" t="s">
        <v>31</v>
      </c>
      <c r="H24" s="61" t="s">
        <v>21</v>
      </c>
      <c r="I24" s="61" t="s">
        <v>21</v>
      </c>
      <c r="J24" s="91" t="s">
        <v>18</v>
      </c>
      <c r="K24" s="91" t="s">
        <v>16</v>
      </c>
      <c r="L24" s="61" t="s">
        <v>21</v>
      </c>
      <c r="N24" s="61" t="s">
        <v>21</v>
      </c>
      <c r="O24" s="92">
        <v>44676</v>
      </c>
      <c r="P24" s="61" t="s">
        <v>21</v>
      </c>
      <c r="Q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24" s="91" t="s">
        <v>155</v>
      </c>
    </row>
    <row r="25" spans="1:18" ht="17.100000000000001" customHeight="1" x14ac:dyDescent="0.25">
      <c r="A25" s="91" t="s">
        <v>142</v>
      </c>
      <c r="B25" s="61" t="s">
        <v>126</v>
      </c>
      <c r="C25" s="61">
        <v>13340</v>
      </c>
      <c r="D25" s="61" t="s">
        <v>21</v>
      </c>
      <c r="E25" s="61" t="s">
        <v>21</v>
      </c>
      <c r="F25" s="61" t="s">
        <v>21</v>
      </c>
      <c r="G25" s="61" t="s">
        <v>31</v>
      </c>
      <c r="H25" s="61" t="s">
        <v>21</v>
      </c>
      <c r="I25" s="61" t="s">
        <v>21</v>
      </c>
      <c r="J25" s="91" t="s">
        <v>127</v>
      </c>
      <c r="K25" s="91" t="s">
        <v>16</v>
      </c>
      <c r="L25" s="61" t="s">
        <v>21</v>
      </c>
      <c r="N25" s="61" t="s">
        <v>21</v>
      </c>
      <c r="O25" s="92">
        <v>44642</v>
      </c>
      <c r="P25" s="61" t="s">
        <v>21</v>
      </c>
      <c r="Q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25" s="91" t="s">
        <v>154</v>
      </c>
    </row>
    <row r="26" spans="1:18" ht="17.100000000000001" customHeight="1" x14ac:dyDescent="0.25">
      <c r="A26" s="91" t="s">
        <v>143</v>
      </c>
      <c r="B26" s="61" t="s">
        <v>126</v>
      </c>
      <c r="C26" s="61">
        <v>13340</v>
      </c>
      <c r="D26" s="61" t="s">
        <v>21</v>
      </c>
      <c r="E26" s="61" t="s">
        <v>21</v>
      </c>
      <c r="F26" s="61" t="s">
        <v>21</v>
      </c>
      <c r="G26" s="61" t="s">
        <v>31</v>
      </c>
      <c r="H26" s="61" t="s">
        <v>21</v>
      </c>
      <c r="I26" s="61" t="s">
        <v>21</v>
      </c>
      <c r="J26" s="91" t="s">
        <v>25</v>
      </c>
      <c r="K26" s="91" t="s">
        <v>16</v>
      </c>
      <c r="L26" s="61" t="s">
        <v>21</v>
      </c>
      <c r="N26" s="61" t="s">
        <v>21</v>
      </c>
      <c r="O26" s="92">
        <v>44648</v>
      </c>
      <c r="P26" s="61" t="s">
        <v>21</v>
      </c>
      <c r="Q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26" s="91" t="s">
        <v>155</v>
      </c>
    </row>
    <row r="27" spans="1:18" ht="17.100000000000001" customHeight="1" x14ac:dyDescent="0.25">
      <c r="A27" s="91" t="s">
        <v>144</v>
      </c>
      <c r="B27" s="61" t="s">
        <v>126</v>
      </c>
      <c r="C27" s="61">
        <v>13340</v>
      </c>
      <c r="D27" s="61" t="s">
        <v>21</v>
      </c>
      <c r="E27" s="61" t="s">
        <v>21</v>
      </c>
      <c r="F27" s="61" t="s">
        <v>21</v>
      </c>
      <c r="G27" s="61" t="s">
        <v>31</v>
      </c>
      <c r="H27" s="61" t="s">
        <v>21</v>
      </c>
      <c r="I27" s="61" t="s">
        <v>21</v>
      </c>
      <c r="J27" s="91" t="s">
        <v>18</v>
      </c>
      <c r="K27" s="91" t="s">
        <v>16</v>
      </c>
      <c r="L27" s="61" t="s">
        <v>21</v>
      </c>
      <c r="N27" s="61" t="s">
        <v>21</v>
      </c>
      <c r="O27" s="92">
        <v>44662</v>
      </c>
      <c r="P27" s="61" t="s">
        <v>21</v>
      </c>
      <c r="Q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27" s="91" t="s">
        <v>155</v>
      </c>
    </row>
    <row r="28" spans="1:18" ht="17.100000000000001" customHeight="1" x14ac:dyDescent="0.25">
      <c r="A28" s="91" t="s">
        <v>145</v>
      </c>
      <c r="B28" s="61" t="s">
        <v>126</v>
      </c>
      <c r="C28" s="61">
        <v>13340</v>
      </c>
      <c r="D28" s="61" t="s">
        <v>21</v>
      </c>
      <c r="E28" s="61" t="s">
        <v>21</v>
      </c>
      <c r="F28" s="61" t="s">
        <v>21</v>
      </c>
      <c r="G28" s="61" t="s">
        <v>31</v>
      </c>
      <c r="H28" s="61" t="s">
        <v>21</v>
      </c>
      <c r="I28" s="61" t="s">
        <v>21</v>
      </c>
      <c r="J28" s="91" t="s">
        <v>21</v>
      </c>
      <c r="K28" s="91" t="s">
        <v>31</v>
      </c>
      <c r="L28" s="61" t="s">
        <v>21</v>
      </c>
      <c r="N28" s="61" t="s">
        <v>21</v>
      </c>
      <c r="O28" s="91" t="s">
        <v>21</v>
      </c>
      <c r="P28" s="61" t="s">
        <v>21</v>
      </c>
      <c r="Q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28" s="91" t="s">
        <v>155</v>
      </c>
    </row>
    <row r="29" spans="1:18" ht="17.100000000000001" customHeight="1" x14ac:dyDescent="0.25">
      <c r="A29" s="91" t="s">
        <v>146</v>
      </c>
      <c r="B29" s="61" t="s">
        <v>126</v>
      </c>
      <c r="C29" s="61">
        <v>13340</v>
      </c>
      <c r="D29" s="61" t="s">
        <v>21</v>
      </c>
      <c r="E29" s="61" t="s">
        <v>21</v>
      </c>
      <c r="F29" s="61" t="s">
        <v>21</v>
      </c>
      <c r="G29" s="61" t="s">
        <v>31</v>
      </c>
      <c r="H29" s="61" t="s">
        <v>21</v>
      </c>
      <c r="I29" s="61" t="s">
        <v>21</v>
      </c>
      <c r="J29" s="91" t="s">
        <v>18</v>
      </c>
      <c r="K29" s="91" t="s">
        <v>16</v>
      </c>
      <c r="L29" s="61" t="s">
        <v>21</v>
      </c>
      <c r="N29" s="61" t="s">
        <v>21</v>
      </c>
      <c r="O29" s="92">
        <v>44615</v>
      </c>
      <c r="P29" s="61" t="s">
        <v>21</v>
      </c>
      <c r="Q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29" s="91" t="s">
        <v>155</v>
      </c>
    </row>
    <row r="30" spans="1:18" ht="17.100000000000001" customHeight="1" x14ac:dyDescent="0.25">
      <c r="A30" s="91" t="s">
        <v>147</v>
      </c>
      <c r="B30" s="61" t="s">
        <v>126</v>
      </c>
      <c r="C30" s="61">
        <v>13340</v>
      </c>
      <c r="D30" s="61" t="s">
        <v>21</v>
      </c>
      <c r="E30" s="61" t="s">
        <v>21</v>
      </c>
      <c r="F30" s="61" t="s">
        <v>21</v>
      </c>
      <c r="G30" s="61" t="s">
        <v>31</v>
      </c>
      <c r="H30" s="61" t="s">
        <v>21</v>
      </c>
      <c r="I30" s="61" t="s">
        <v>21</v>
      </c>
      <c r="J30" s="91" t="s">
        <v>18</v>
      </c>
      <c r="K30" s="91" t="s">
        <v>16</v>
      </c>
      <c r="L30" s="61" t="s">
        <v>21</v>
      </c>
      <c r="N30" s="61" t="s">
        <v>21</v>
      </c>
      <c r="O30" s="92">
        <v>44672</v>
      </c>
      <c r="P30" s="61" t="s">
        <v>21</v>
      </c>
      <c r="Q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30" s="91" t="s">
        <v>155</v>
      </c>
    </row>
    <row r="31" spans="1:18" ht="17.100000000000001" customHeight="1" x14ac:dyDescent="0.25">
      <c r="A31" s="91" t="s">
        <v>148</v>
      </c>
      <c r="B31" s="61" t="s">
        <v>126</v>
      </c>
      <c r="C31" s="61">
        <v>13340</v>
      </c>
      <c r="D31" s="61" t="s">
        <v>21</v>
      </c>
      <c r="E31" s="61" t="s">
        <v>21</v>
      </c>
      <c r="F31" s="61" t="s">
        <v>21</v>
      </c>
      <c r="G31" s="61" t="s">
        <v>31</v>
      </c>
      <c r="H31" s="61" t="s">
        <v>21</v>
      </c>
      <c r="I31" s="61" t="s">
        <v>21</v>
      </c>
      <c r="J31" s="91" t="s">
        <v>18</v>
      </c>
      <c r="K31" s="91" t="s">
        <v>16</v>
      </c>
      <c r="L31" s="61" t="s">
        <v>21</v>
      </c>
      <c r="N31" s="61" t="s">
        <v>21</v>
      </c>
      <c r="O31" s="92">
        <v>44600</v>
      </c>
      <c r="P31" s="61" t="s">
        <v>21</v>
      </c>
      <c r="Q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31" s="91" t="s">
        <v>155</v>
      </c>
    </row>
    <row r="32" spans="1:18" ht="17.100000000000001" customHeight="1" x14ac:dyDescent="0.25">
      <c r="A32" s="91" t="s">
        <v>149</v>
      </c>
      <c r="B32" s="61" t="s">
        <v>126</v>
      </c>
      <c r="C32" s="61">
        <v>13340</v>
      </c>
      <c r="D32" s="61" t="s">
        <v>21</v>
      </c>
      <c r="E32" s="61" t="s">
        <v>21</v>
      </c>
      <c r="F32" s="61" t="s">
        <v>21</v>
      </c>
      <c r="G32" s="61" t="s">
        <v>31</v>
      </c>
      <c r="H32" s="61" t="s">
        <v>21</v>
      </c>
      <c r="I32" s="61" t="s">
        <v>21</v>
      </c>
      <c r="J32" s="91" t="s">
        <v>18</v>
      </c>
      <c r="K32" s="91" t="s">
        <v>16</v>
      </c>
      <c r="L32" s="61" t="s">
        <v>21</v>
      </c>
      <c r="N32" s="61" t="s">
        <v>21</v>
      </c>
      <c r="O32" s="92">
        <v>44655</v>
      </c>
      <c r="P32" s="61" t="s">
        <v>21</v>
      </c>
      <c r="Q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32" s="91" t="s">
        <v>155</v>
      </c>
    </row>
    <row r="33" spans="1:18" ht="17.100000000000001" customHeight="1" x14ac:dyDescent="0.25">
      <c r="A33" s="91" t="s">
        <v>150</v>
      </c>
      <c r="B33" s="61" t="s">
        <v>126</v>
      </c>
      <c r="C33" s="61">
        <v>13340</v>
      </c>
      <c r="D33" s="61" t="s">
        <v>21</v>
      </c>
      <c r="E33" s="61" t="s">
        <v>21</v>
      </c>
      <c r="F33" s="61" t="s">
        <v>21</v>
      </c>
      <c r="G33" s="61" t="s">
        <v>31</v>
      </c>
      <c r="H33" s="61" t="s">
        <v>21</v>
      </c>
      <c r="I33" s="61" t="s">
        <v>21</v>
      </c>
      <c r="J33" s="91" t="s">
        <v>21</v>
      </c>
      <c r="K33" s="91" t="s">
        <v>31</v>
      </c>
      <c r="L33" s="61" t="s">
        <v>21</v>
      </c>
      <c r="N33" s="61" t="s">
        <v>21</v>
      </c>
      <c r="O33" s="91" t="s">
        <v>21</v>
      </c>
      <c r="P33" s="61" t="s">
        <v>21</v>
      </c>
      <c r="Q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33" s="91" t="s">
        <v>155</v>
      </c>
    </row>
    <row r="34" spans="1:18" ht="17.100000000000001" customHeight="1" x14ac:dyDescent="0.25">
      <c r="A34" s="91" t="s">
        <v>151</v>
      </c>
      <c r="B34" s="61" t="s">
        <v>126</v>
      </c>
      <c r="C34" s="61">
        <v>13340</v>
      </c>
      <c r="D34" s="61" t="s">
        <v>21</v>
      </c>
      <c r="E34" s="61" t="s">
        <v>21</v>
      </c>
      <c r="F34" s="61" t="s">
        <v>21</v>
      </c>
      <c r="G34" s="61" t="s">
        <v>31</v>
      </c>
      <c r="H34" s="61" t="s">
        <v>21</v>
      </c>
      <c r="I34" s="61" t="s">
        <v>21</v>
      </c>
      <c r="J34" s="91" t="s">
        <v>18</v>
      </c>
      <c r="K34" s="91" t="s">
        <v>16</v>
      </c>
      <c r="L34" s="61" t="s">
        <v>21</v>
      </c>
      <c r="N34" s="61" t="s">
        <v>21</v>
      </c>
      <c r="O34" s="92">
        <v>44650</v>
      </c>
      <c r="P34" s="61" t="s">
        <v>21</v>
      </c>
      <c r="Q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34" s="91" t="s">
        <v>155</v>
      </c>
    </row>
    <row r="35" spans="1:18" ht="17.100000000000001" customHeight="1" x14ac:dyDescent="0.25">
      <c r="A35" s="91" t="s">
        <v>156</v>
      </c>
      <c r="B35" s="61" t="s">
        <v>126</v>
      </c>
      <c r="C35" s="61">
        <v>13340</v>
      </c>
      <c r="D35" s="61" t="s">
        <v>21</v>
      </c>
      <c r="E35" s="61" t="s">
        <v>21</v>
      </c>
      <c r="F35" s="61" t="s">
        <v>21</v>
      </c>
      <c r="G35" s="61" t="s">
        <v>31</v>
      </c>
      <c r="H35" s="61" t="s">
        <v>21</v>
      </c>
      <c r="I35" s="61" t="s">
        <v>21</v>
      </c>
      <c r="J35" s="91" t="s">
        <v>18</v>
      </c>
      <c r="K35" s="91" t="s">
        <v>16</v>
      </c>
      <c r="L35" s="61" t="s">
        <v>21</v>
      </c>
      <c r="N35" s="61" t="s">
        <v>21</v>
      </c>
      <c r="O35" s="92">
        <v>44616</v>
      </c>
      <c r="P35" s="61" t="s">
        <v>21</v>
      </c>
      <c r="Q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35" s="61" t="s">
        <v>163</v>
      </c>
    </row>
    <row r="36" spans="1:18" ht="17.100000000000001" customHeight="1" x14ac:dyDescent="0.25">
      <c r="A36" s="91" t="s">
        <v>157</v>
      </c>
      <c r="B36" s="61" t="s">
        <v>126</v>
      </c>
      <c r="C36" s="61">
        <v>13340</v>
      </c>
      <c r="D36" s="61" t="s">
        <v>21</v>
      </c>
      <c r="E36" s="61" t="s">
        <v>21</v>
      </c>
      <c r="F36" s="61" t="s">
        <v>21</v>
      </c>
      <c r="G36" s="61" t="s">
        <v>31</v>
      </c>
      <c r="H36" s="61" t="s">
        <v>21</v>
      </c>
      <c r="I36" s="61" t="s">
        <v>21</v>
      </c>
      <c r="J36" s="91" t="s">
        <v>21</v>
      </c>
      <c r="K36" s="91" t="s">
        <v>16</v>
      </c>
      <c r="L36" s="61" t="s">
        <v>21</v>
      </c>
      <c r="N36" s="61" t="s">
        <v>21</v>
      </c>
      <c r="O36" s="92">
        <v>44616</v>
      </c>
      <c r="P36" s="61" t="s">
        <v>21</v>
      </c>
      <c r="Q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36" s="61" t="s">
        <v>163</v>
      </c>
    </row>
    <row r="37" spans="1:18" ht="17.100000000000001" customHeight="1" x14ac:dyDescent="0.25">
      <c r="A37" s="91" t="s">
        <v>158</v>
      </c>
      <c r="B37" s="61" t="s">
        <v>126</v>
      </c>
      <c r="C37" s="61">
        <v>13340</v>
      </c>
      <c r="D37" s="61" t="s">
        <v>21</v>
      </c>
      <c r="E37" s="61" t="s">
        <v>21</v>
      </c>
      <c r="F37" s="61" t="s">
        <v>21</v>
      </c>
      <c r="G37" s="61" t="s">
        <v>31</v>
      </c>
      <c r="H37" s="61" t="s">
        <v>21</v>
      </c>
      <c r="I37" s="61" t="s">
        <v>21</v>
      </c>
      <c r="J37" s="91" t="s">
        <v>18</v>
      </c>
      <c r="K37" s="91" t="s">
        <v>16</v>
      </c>
      <c r="L37" s="61" t="s">
        <v>21</v>
      </c>
      <c r="N37" s="61" t="s">
        <v>21</v>
      </c>
      <c r="O37" s="92">
        <v>44643</v>
      </c>
      <c r="P37" s="61" t="s">
        <v>21</v>
      </c>
      <c r="Q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37" s="61" t="s">
        <v>163</v>
      </c>
    </row>
    <row r="38" spans="1:18" ht="17.100000000000001" customHeight="1" x14ac:dyDescent="0.25">
      <c r="A38" s="91" t="s">
        <v>159</v>
      </c>
      <c r="B38" s="61" t="s">
        <v>126</v>
      </c>
      <c r="C38" s="61">
        <v>13340</v>
      </c>
      <c r="D38" s="61" t="s">
        <v>21</v>
      </c>
      <c r="E38" s="61" t="s">
        <v>21</v>
      </c>
      <c r="F38" s="61" t="s">
        <v>21</v>
      </c>
      <c r="G38" s="61" t="s">
        <v>31</v>
      </c>
      <c r="H38" s="61" t="s">
        <v>21</v>
      </c>
      <c r="I38" s="61" t="s">
        <v>21</v>
      </c>
      <c r="J38" s="91" t="s">
        <v>18</v>
      </c>
      <c r="K38" s="91" t="s">
        <v>16</v>
      </c>
      <c r="L38" s="61" t="s">
        <v>21</v>
      </c>
      <c r="N38" s="61" t="s">
        <v>21</v>
      </c>
      <c r="O38" s="92">
        <v>44629</v>
      </c>
      <c r="P38" s="61" t="s">
        <v>21</v>
      </c>
      <c r="Q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38" s="61" t="s">
        <v>163</v>
      </c>
    </row>
    <row r="39" spans="1:18" ht="17.100000000000001" customHeight="1" x14ac:dyDescent="0.25">
      <c r="A39" s="91" t="s">
        <v>160</v>
      </c>
      <c r="B39" s="61" t="s">
        <v>126</v>
      </c>
      <c r="C39" s="61">
        <v>13340</v>
      </c>
      <c r="D39" s="61" t="s">
        <v>21</v>
      </c>
      <c r="E39" s="61" t="s">
        <v>21</v>
      </c>
      <c r="F39" s="61" t="s">
        <v>21</v>
      </c>
      <c r="G39" s="61" t="s">
        <v>31</v>
      </c>
      <c r="H39" s="61" t="s">
        <v>21</v>
      </c>
      <c r="I39" s="61" t="s">
        <v>21</v>
      </c>
      <c r="J39" s="91" t="s">
        <v>22</v>
      </c>
      <c r="K39" s="91" t="s">
        <v>16</v>
      </c>
      <c r="L39" s="61" t="s">
        <v>21</v>
      </c>
      <c r="N39" s="61" t="s">
        <v>21</v>
      </c>
      <c r="O39" s="92">
        <v>44615</v>
      </c>
      <c r="P39" s="61" t="s">
        <v>21</v>
      </c>
      <c r="Q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GSLRR</v>
      </c>
      <c r="R39" s="61" t="s">
        <v>163</v>
      </c>
    </row>
    <row r="40" spans="1:18" ht="17.100000000000001" customHeight="1" x14ac:dyDescent="0.25">
      <c r="A40" s="91" t="s">
        <v>161</v>
      </c>
      <c r="B40" s="61" t="s">
        <v>126</v>
      </c>
      <c r="C40" s="61">
        <v>13340</v>
      </c>
      <c r="D40" s="61" t="s">
        <v>21</v>
      </c>
      <c r="E40" s="61" t="s">
        <v>21</v>
      </c>
      <c r="F40" s="61" t="s">
        <v>21</v>
      </c>
      <c r="G40" s="61" t="s">
        <v>31</v>
      </c>
      <c r="H40" s="61" t="s">
        <v>21</v>
      </c>
      <c r="I40" s="61" t="s">
        <v>21</v>
      </c>
      <c r="J40" s="91" t="s">
        <v>21</v>
      </c>
      <c r="K40" s="91" t="s">
        <v>31</v>
      </c>
      <c r="L40" s="61" t="s">
        <v>21</v>
      </c>
      <c r="N40" s="61" t="s">
        <v>21</v>
      </c>
      <c r="O40" s="91" t="s">
        <v>21</v>
      </c>
      <c r="P40" s="61" t="s">
        <v>21</v>
      </c>
      <c r="Q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40" s="61" t="s">
        <v>163</v>
      </c>
    </row>
    <row r="41" spans="1:18" ht="17.100000000000001" customHeight="1" x14ac:dyDescent="0.25">
      <c r="A41" s="91" t="s">
        <v>162</v>
      </c>
      <c r="B41" s="61" t="s">
        <v>126</v>
      </c>
      <c r="C41" s="61">
        <v>13340</v>
      </c>
      <c r="D41" s="61" t="s">
        <v>21</v>
      </c>
      <c r="E41" s="61" t="s">
        <v>21</v>
      </c>
      <c r="F41" s="61" t="s">
        <v>21</v>
      </c>
      <c r="G41" s="61" t="s">
        <v>31</v>
      </c>
      <c r="H41" s="61" t="s">
        <v>21</v>
      </c>
      <c r="I41" s="61" t="s">
        <v>21</v>
      </c>
      <c r="J41" s="91" t="s">
        <v>21</v>
      </c>
      <c r="K41" s="91" t="s">
        <v>31</v>
      </c>
      <c r="L41" s="61" t="s">
        <v>21</v>
      </c>
      <c r="N41" s="61" t="s">
        <v>21</v>
      </c>
      <c r="O41" s="91" t="s">
        <v>21</v>
      </c>
      <c r="P41" s="61" t="s">
        <v>21</v>
      </c>
      <c r="Q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41" s="61" t="s">
        <v>163</v>
      </c>
    </row>
    <row r="42" spans="1:18" ht="17.100000000000001" customHeight="1" x14ac:dyDescent="0.25">
      <c r="J42" s="61"/>
      <c r="Q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" spans="1:18" ht="17.100000000000001" customHeight="1" x14ac:dyDescent="0.25">
      <c r="J43" s="61"/>
      <c r="Q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" spans="1:18" ht="17.100000000000001" customHeight="1" x14ac:dyDescent="0.25">
      <c r="J44" s="61"/>
      <c r="Q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" spans="1:18" ht="17.100000000000001" customHeight="1" x14ac:dyDescent="0.25">
      <c r="J45" s="61"/>
      <c r="Q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" spans="1:18" ht="17.100000000000001" customHeight="1" x14ac:dyDescent="0.25">
      <c r="J46" s="61"/>
      <c r="Q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" spans="1:18" ht="17.100000000000001" customHeight="1" x14ac:dyDescent="0.25">
      <c r="J47" s="61"/>
      <c r="Q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" spans="1:18" ht="17.100000000000001" customHeight="1" x14ac:dyDescent="0.25">
      <c r="J48" s="61"/>
      <c r="Q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" spans="10:17" ht="17.100000000000001" customHeight="1" x14ac:dyDescent="0.25">
      <c r="J49" s="61"/>
      <c r="Q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" spans="10:17" ht="17.100000000000001" customHeight="1" x14ac:dyDescent="0.25">
      <c r="J50" s="61"/>
      <c r="Q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" spans="10:17" ht="17.100000000000001" customHeight="1" x14ac:dyDescent="0.25">
      <c r="J51" s="61"/>
      <c r="Q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" spans="10:17" ht="17.100000000000001" customHeight="1" x14ac:dyDescent="0.25">
      <c r="J52" s="61"/>
      <c r="Q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" spans="10:17" ht="17.100000000000001" customHeight="1" x14ac:dyDescent="0.25">
      <c r="J53" s="61"/>
      <c r="Q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" spans="10:17" ht="17.100000000000001" customHeight="1" x14ac:dyDescent="0.25">
      <c r="J54" s="61"/>
      <c r="Q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" spans="10:17" ht="17.100000000000001" customHeight="1" x14ac:dyDescent="0.25">
      <c r="J55" s="61"/>
      <c r="Q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" spans="10:17" ht="17.100000000000001" customHeight="1" x14ac:dyDescent="0.25">
      <c r="J56" s="61"/>
      <c r="Q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" spans="10:17" ht="17.100000000000001" customHeight="1" x14ac:dyDescent="0.25">
      <c r="J57" s="61"/>
      <c r="Q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" spans="10:17" ht="17.100000000000001" customHeight="1" x14ac:dyDescent="0.25">
      <c r="J58" s="61"/>
      <c r="Q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" spans="10:17" ht="17.100000000000001" customHeight="1" x14ac:dyDescent="0.25">
      <c r="J59" s="61"/>
      <c r="Q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" spans="10:17" ht="17.100000000000001" customHeight="1" x14ac:dyDescent="0.25">
      <c r="J60" s="61"/>
      <c r="Q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" spans="10:17" ht="17.100000000000001" customHeight="1" x14ac:dyDescent="0.25">
      <c r="J61" s="61"/>
      <c r="Q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" spans="10:17" ht="17.100000000000001" customHeight="1" x14ac:dyDescent="0.25">
      <c r="J62" s="61"/>
      <c r="Q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" spans="10:17" ht="17.100000000000001" customHeight="1" x14ac:dyDescent="0.25">
      <c r="J63" s="61"/>
      <c r="Q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" spans="10:17" ht="17.100000000000001" customHeight="1" x14ac:dyDescent="0.25">
      <c r="J64" s="61"/>
      <c r="Q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" spans="10:17" ht="17.100000000000001" customHeight="1" x14ac:dyDescent="0.25">
      <c r="J65" s="61"/>
      <c r="Q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" spans="10:17" ht="17.100000000000001" customHeight="1" x14ac:dyDescent="0.25">
      <c r="J66" s="61"/>
      <c r="Q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" spans="10:17" ht="17.100000000000001" customHeight="1" x14ac:dyDescent="0.25">
      <c r="J67" s="61"/>
      <c r="Q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" spans="10:17" ht="17.100000000000001" customHeight="1" x14ac:dyDescent="0.25">
      <c r="J68" s="61"/>
      <c r="Q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" spans="10:17" ht="17.100000000000001" customHeight="1" x14ac:dyDescent="0.25">
      <c r="J69" s="61"/>
      <c r="Q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" spans="10:17" ht="17.100000000000001" customHeight="1" x14ac:dyDescent="0.25">
      <c r="J70" s="61"/>
      <c r="Q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" spans="10:17" ht="17.100000000000001" customHeight="1" x14ac:dyDescent="0.25">
      <c r="J71" s="61"/>
      <c r="Q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" spans="10:17" ht="17.100000000000001" customHeight="1" x14ac:dyDescent="0.25">
      <c r="J72" s="61"/>
      <c r="Q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" spans="10:17" ht="17.100000000000001" customHeight="1" x14ac:dyDescent="0.25">
      <c r="J73" s="61"/>
      <c r="Q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" spans="10:17" ht="17.100000000000001" customHeight="1" x14ac:dyDescent="0.25">
      <c r="J74" s="61"/>
      <c r="Q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" spans="10:17" ht="17.100000000000001" customHeight="1" x14ac:dyDescent="0.25">
      <c r="J75" s="61"/>
      <c r="Q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" spans="10:17" ht="17.100000000000001" customHeight="1" x14ac:dyDescent="0.25">
      <c r="J76" s="61"/>
      <c r="Q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" spans="10:17" ht="17.100000000000001" customHeight="1" x14ac:dyDescent="0.25">
      <c r="J77" s="61"/>
      <c r="Q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" spans="10:17" ht="17.100000000000001" customHeight="1" x14ac:dyDescent="0.25">
      <c r="J78" s="61"/>
      <c r="Q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" spans="10:17" ht="17.100000000000001" customHeight="1" x14ac:dyDescent="0.25">
      <c r="J79" s="61"/>
      <c r="Q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" spans="10:17" ht="17.100000000000001" customHeight="1" x14ac:dyDescent="0.25">
      <c r="J80" s="61"/>
      <c r="Q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" spans="10:17" ht="17.100000000000001" customHeight="1" x14ac:dyDescent="0.25">
      <c r="J81" s="61"/>
      <c r="Q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" spans="10:17" ht="17.100000000000001" customHeight="1" x14ac:dyDescent="0.25">
      <c r="J82" s="61"/>
      <c r="Q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" spans="10:17" ht="17.100000000000001" customHeight="1" x14ac:dyDescent="0.25">
      <c r="J83" s="61"/>
      <c r="Q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" spans="10:17" ht="17.100000000000001" customHeight="1" x14ac:dyDescent="0.25">
      <c r="J84" s="61"/>
      <c r="Q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" spans="10:17" ht="17.100000000000001" customHeight="1" x14ac:dyDescent="0.25">
      <c r="J85" s="61"/>
      <c r="Q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" spans="10:17" ht="17.100000000000001" customHeight="1" x14ac:dyDescent="0.25">
      <c r="J86" s="61"/>
      <c r="Q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" spans="10:17" ht="17.100000000000001" customHeight="1" x14ac:dyDescent="0.25">
      <c r="J87" s="61"/>
      <c r="Q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" spans="10:17" ht="17.100000000000001" customHeight="1" x14ac:dyDescent="0.25">
      <c r="J88" s="61"/>
      <c r="Q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" spans="10:17" ht="17.100000000000001" customHeight="1" x14ac:dyDescent="0.25">
      <c r="J89" s="61"/>
      <c r="Q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" spans="10:17" ht="17.100000000000001" customHeight="1" x14ac:dyDescent="0.25">
      <c r="J90" s="61"/>
      <c r="Q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" spans="10:17" ht="17.100000000000001" customHeight="1" x14ac:dyDescent="0.25">
      <c r="J91" s="61"/>
      <c r="Q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" spans="10:17" ht="17.100000000000001" customHeight="1" x14ac:dyDescent="0.25">
      <c r="J92" s="61"/>
      <c r="Q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" spans="10:17" ht="17.100000000000001" customHeight="1" x14ac:dyDescent="0.25">
      <c r="J93" s="61"/>
      <c r="Q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" spans="10:17" ht="17.100000000000001" customHeight="1" x14ac:dyDescent="0.25">
      <c r="J94" s="61"/>
      <c r="Q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" spans="10:17" ht="17.100000000000001" customHeight="1" x14ac:dyDescent="0.25">
      <c r="J95" s="61"/>
      <c r="Q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" spans="10:17" ht="17.100000000000001" customHeight="1" x14ac:dyDescent="0.25">
      <c r="J96" s="61"/>
      <c r="Q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" spans="10:17" ht="17.100000000000001" customHeight="1" x14ac:dyDescent="0.25">
      <c r="J97" s="61"/>
      <c r="Q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" spans="10:17" ht="17.100000000000001" customHeight="1" x14ac:dyDescent="0.25">
      <c r="J98" s="61"/>
      <c r="Q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" spans="10:17" ht="17.100000000000001" customHeight="1" x14ac:dyDescent="0.25">
      <c r="J99" s="61"/>
      <c r="Q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" spans="10:17" ht="17.100000000000001" customHeight="1" x14ac:dyDescent="0.25">
      <c r="J100" s="61"/>
      <c r="Q1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" spans="10:17" ht="17.100000000000001" customHeight="1" x14ac:dyDescent="0.25">
      <c r="J101" s="61"/>
      <c r="Q1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" spans="10:17" ht="17.100000000000001" customHeight="1" x14ac:dyDescent="0.25">
      <c r="J102" s="61"/>
      <c r="Q1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" spans="10:17" ht="17.100000000000001" customHeight="1" x14ac:dyDescent="0.25">
      <c r="J103" s="61"/>
      <c r="Q1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" spans="10:17" ht="17.100000000000001" customHeight="1" x14ac:dyDescent="0.25">
      <c r="J104" s="61"/>
      <c r="Q1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" spans="10:17" ht="17.100000000000001" customHeight="1" x14ac:dyDescent="0.25">
      <c r="J105" s="61"/>
      <c r="Q1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" spans="10:17" ht="17.100000000000001" customHeight="1" x14ac:dyDescent="0.25">
      <c r="J106" s="61"/>
      <c r="Q1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" spans="10:17" ht="17.100000000000001" customHeight="1" x14ac:dyDescent="0.25">
      <c r="J107" s="61"/>
      <c r="Q1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" spans="10:17" ht="17.100000000000001" customHeight="1" x14ac:dyDescent="0.25">
      <c r="J108" s="61"/>
      <c r="Q1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" spans="10:17" ht="17.100000000000001" customHeight="1" x14ac:dyDescent="0.25">
      <c r="J109" s="61"/>
      <c r="Q1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" spans="10:17" ht="17.100000000000001" customHeight="1" x14ac:dyDescent="0.25">
      <c r="J110" s="61"/>
      <c r="Q1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" spans="10:17" ht="17.100000000000001" customHeight="1" x14ac:dyDescent="0.25">
      <c r="J111" s="61"/>
      <c r="Q1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" spans="10:17" ht="17.100000000000001" customHeight="1" x14ac:dyDescent="0.25">
      <c r="J112" s="61"/>
      <c r="Q1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" spans="10:17" ht="17.100000000000001" customHeight="1" x14ac:dyDescent="0.25">
      <c r="J113" s="61"/>
      <c r="Q1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" spans="10:17" ht="17.100000000000001" customHeight="1" x14ac:dyDescent="0.25">
      <c r="J114" s="61"/>
      <c r="Q1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" spans="10:17" ht="17.100000000000001" customHeight="1" x14ac:dyDescent="0.25">
      <c r="J115" s="61"/>
      <c r="Q1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" spans="10:17" ht="17.100000000000001" customHeight="1" x14ac:dyDescent="0.25">
      <c r="J116" s="61"/>
      <c r="Q1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" spans="10:17" ht="17.100000000000001" customHeight="1" x14ac:dyDescent="0.25">
      <c r="J117" s="61"/>
      <c r="Q1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" spans="10:17" ht="17.100000000000001" customHeight="1" x14ac:dyDescent="0.25">
      <c r="J118" s="61"/>
      <c r="Q1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" spans="10:17" ht="17.100000000000001" customHeight="1" x14ac:dyDescent="0.25">
      <c r="J119" s="61"/>
      <c r="Q1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" spans="10:17" ht="17.100000000000001" customHeight="1" x14ac:dyDescent="0.25">
      <c r="J120" s="61"/>
      <c r="Q1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" spans="10:17" ht="17.100000000000001" customHeight="1" x14ac:dyDescent="0.25">
      <c r="J121" s="61"/>
      <c r="Q1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" spans="10:17" ht="17.100000000000001" customHeight="1" x14ac:dyDescent="0.25">
      <c r="J122" s="61"/>
      <c r="Q1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" spans="10:17" ht="17.100000000000001" customHeight="1" x14ac:dyDescent="0.25">
      <c r="J123" s="61"/>
      <c r="Q1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" spans="10:17" ht="17.100000000000001" customHeight="1" x14ac:dyDescent="0.25">
      <c r="J124" s="61"/>
      <c r="Q1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" spans="10:17" ht="17.100000000000001" customHeight="1" x14ac:dyDescent="0.25">
      <c r="J125" s="61"/>
      <c r="Q1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" spans="10:17" ht="17.100000000000001" customHeight="1" x14ac:dyDescent="0.25">
      <c r="J126" s="61"/>
      <c r="Q1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" spans="10:17" ht="17.100000000000001" customHeight="1" x14ac:dyDescent="0.25">
      <c r="J127" s="61"/>
      <c r="Q1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" spans="10:17" ht="17.100000000000001" customHeight="1" x14ac:dyDescent="0.25">
      <c r="J128" s="61"/>
      <c r="Q1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" spans="10:17" ht="17.100000000000001" customHeight="1" x14ac:dyDescent="0.25">
      <c r="J129" s="61"/>
      <c r="Q1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" spans="10:17" ht="17.100000000000001" customHeight="1" x14ac:dyDescent="0.25">
      <c r="J130" s="61"/>
      <c r="Q1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" spans="10:17" ht="17.100000000000001" customHeight="1" x14ac:dyDescent="0.25">
      <c r="J131" s="61"/>
      <c r="Q1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" spans="10:17" ht="17.100000000000001" customHeight="1" x14ac:dyDescent="0.25">
      <c r="J132" s="61"/>
      <c r="Q1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" spans="10:17" ht="17.100000000000001" customHeight="1" x14ac:dyDescent="0.25">
      <c r="J133" s="61"/>
      <c r="Q1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" spans="10:17" ht="17.100000000000001" customHeight="1" x14ac:dyDescent="0.25">
      <c r="J134" s="61"/>
      <c r="Q1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" spans="10:17" ht="17.100000000000001" customHeight="1" x14ac:dyDescent="0.25">
      <c r="J135" s="61"/>
      <c r="Q1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" spans="10:17" ht="17.100000000000001" customHeight="1" x14ac:dyDescent="0.25">
      <c r="J136" s="61"/>
      <c r="Q1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" spans="10:17" ht="17.100000000000001" customHeight="1" x14ac:dyDescent="0.25">
      <c r="J137" s="61"/>
      <c r="Q1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" spans="10:17" ht="17.100000000000001" customHeight="1" x14ac:dyDescent="0.25">
      <c r="J138" s="61"/>
      <c r="Q1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" spans="10:17" ht="17.100000000000001" customHeight="1" x14ac:dyDescent="0.25">
      <c r="J139" s="61"/>
      <c r="Q1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" spans="10:17" ht="17.100000000000001" customHeight="1" x14ac:dyDescent="0.25">
      <c r="J140" s="61"/>
      <c r="Q1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" spans="10:17" ht="17.100000000000001" customHeight="1" x14ac:dyDescent="0.25">
      <c r="J141" s="61"/>
      <c r="Q1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" spans="10:17" ht="17.100000000000001" customHeight="1" x14ac:dyDescent="0.25">
      <c r="J142" s="61"/>
      <c r="Q1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" spans="10:17" ht="17.100000000000001" customHeight="1" x14ac:dyDescent="0.25">
      <c r="J143" s="61"/>
      <c r="Q1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" spans="10:17" ht="17.100000000000001" customHeight="1" x14ac:dyDescent="0.25">
      <c r="J144" s="61"/>
      <c r="Q1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" spans="10:17" ht="17.100000000000001" customHeight="1" x14ac:dyDescent="0.25">
      <c r="J145" s="61"/>
      <c r="Q1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" spans="10:17" ht="17.100000000000001" customHeight="1" x14ac:dyDescent="0.25">
      <c r="J146" s="61"/>
      <c r="Q1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" spans="10:17" ht="17.100000000000001" customHeight="1" x14ac:dyDescent="0.25">
      <c r="J147" s="61"/>
      <c r="Q1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" spans="10:17" ht="17.100000000000001" customHeight="1" x14ac:dyDescent="0.25">
      <c r="J148" s="61"/>
      <c r="Q1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" spans="10:17" ht="17.100000000000001" customHeight="1" x14ac:dyDescent="0.25">
      <c r="J149" s="61"/>
      <c r="Q1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" spans="10:17" ht="17.100000000000001" customHeight="1" x14ac:dyDescent="0.25">
      <c r="J150" s="61"/>
      <c r="Q1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" spans="10:17" ht="17.100000000000001" customHeight="1" x14ac:dyDescent="0.25">
      <c r="J151" s="61"/>
      <c r="Q1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" spans="10:17" ht="17.100000000000001" customHeight="1" x14ac:dyDescent="0.25">
      <c r="J152" s="61"/>
      <c r="Q1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" spans="10:17" ht="17.100000000000001" customHeight="1" x14ac:dyDescent="0.25">
      <c r="J153" s="61"/>
      <c r="Q1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" spans="10:17" ht="17.100000000000001" customHeight="1" x14ac:dyDescent="0.25">
      <c r="J154" s="61"/>
      <c r="Q1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" spans="10:17" ht="17.100000000000001" customHeight="1" x14ac:dyDescent="0.25">
      <c r="J155" s="61"/>
      <c r="Q1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" spans="10:17" ht="17.100000000000001" customHeight="1" x14ac:dyDescent="0.25">
      <c r="J156" s="61"/>
      <c r="Q1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" spans="10:17" ht="17.100000000000001" customHeight="1" x14ac:dyDescent="0.25">
      <c r="J157" s="61"/>
      <c r="Q1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" spans="10:17" ht="17.100000000000001" customHeight="1" x14ac:dyDescent="0.25">
      <c r="J158" s="61"/>
      <c r="Q1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" spans="10:17" ht="17.100000000000001" customHeight="1" x14ac:dyDescent="0.25">
      <c r="J159" s="61"/>
      <c r="Q1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" spans="10:17" ht="17.100000000000001" customHeight="1" x14ac:dyDescent="0.25">
      <c r="J160" s="61"/>
      <c r="Q1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" spans="10:17" ht="17.100000000000001" customHeight="1" x14ac:dyDescent="0.25">
      <c r="J161" s="61"/>
      <c r="Q1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" spans="10:17" ht="17.100000000000001" customHeight="1" x14ac:dyDescent="0.25">
      <c r="J162" s="61"/>
      <c r="Q1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" spans="10:17" ht="17.100000000000001" customHeight="1" x14ac:dyDescent="0.25">
      <c r="J163" s="61"/>
      <c r="Q1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" spans="10:17" ht="17.100000000000001" customHeight="1" x14ac:dyDescent="0.25">
      <c r="J164" s="61"/>
      <c r="Q1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" spans="10:17" ht="17.100000000000001" customHeight="1" x14ac:dyDescent="0.25">
      <c r="J165" s="61"/>
      <c r="Q1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" spans="10:17" ht="17.100000000000001" customHeight="1" x14ac:dyDescent="0.25">
      <c r="J166" s="61"/>
      <c r="Q1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" spans="10:17" ht="17.100000000000001" customHeight="1" x14ac:dyDescent="0.25">
      <c r="J167" s="61"/>
      <c r="Q1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" spans="10:17" ht="17.100000000000001" customHeight="1" x14ac:dyDescent="0.25">
      <c r="J168" s="61"/>
      <c r="Q1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" spans="10:17" ht="17.100000000000001" customHeight="1" x14ac:dyDescent="0.25">
      <c r="J169" s="61"/>
      <c r="Q1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" spans="10:17" ht="17.100000000000001" customHeight="1" x14ac:dyDescent="0.25">
      <c r="J170" s="61"/>
      <c r="Q1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" spans="10:17" ht="17.100000000000001" customHeight="1" x14ac:dyDescent="0.25">
      <c r="J171" s="61"/>
      <c r="Q1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" spans="10:17" ht="17.100000000000001" customHeight="1" x14ac:dyDescent="0.25">
      <c r="J172" s="61"/>
      <c r="Q1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" spans="10:17" ht="17.100000000000001" customHeight="1" x14ac:dyDescent="0.25">
      <c r="J173" s="61"/>
      <c r="Q1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" spans="10:17" ht="17.100000000000001" customHeight="1" x14ac:dyDescent="0.25">
      <c r="J174" s="61"/>
      <c r="Q1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" spans="10:17" ht="17.100000000000001" customHeight="1" x14ac:dyDescent="0.25">
      <c r="J175" s="61"/>
      <c r="Q1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" spans="10:17" ht="17.100000000000001" customHeight="1" x14ac:dyDescent="0.25">
      <c r="J176" s="61"/>
      <c r="Q1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" spans="10:17" ht="17.100000000000001" customHeight="1" x14ac:dyDescent="0.25">
      <c r="J177" s="61"/>
      <c r="Q1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" spans="10:17" ht="17.100000000000001" customHeight="1" x14ac:dyDescent="0.25">
      <c r="J178" s="61"/>
      <c r="Q1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" spans="10:17" ht="17.100000000000001" customHeight="1" x14ac:dyDescent="0.25">
      <c r="J179" s="61"/>
      <c r="Q1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" spans="10:17" ht="17.100000000000001" customHeight="1" x14ac:dyDescent="0.25">
      <c r="J180" s="61"/>
      <c r="Q1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" spans="10:17" ht="17.100000000000001" customHeight="1" x14ac:dyDescent="0.25">
      <c r="J181" s="61"/>
      <c r="Q1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" spans="10:17" ht="17.100000000000001" customHeight="1" x14ac:dyDescent="0.25">
      <c r="J182" s="61"/>
      <c r="Q1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" spans="10:17" ht="17.100000000000001" customHeight="1" x14ac:dyDescent="0.25">
      <c r="J183" s="61"/>
      <c r="Q1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" spans="10:17" ht="17.100000000000001" customHeight="1" x14ac:dyDescent="0.25">
      <c r="J184" s="61"/>
      <c r="Q1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" spans="10:17" ht="17.100000000000001" customHeight="1" x14ac:dyDescent="0.25">
      <c r="J185" s="61"/>
      <c r="Q1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" spans="10:17" ht="17.100000000000001" customHeight="1" x14ac:dyDescent="0.25">
      <c r="J186" s="61"/>
      <c r="Q1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" spans="10:17" ht="17.100000000000001" customHeight="1" x14ac:dyDescent="0.25">
      <c r="J187" s="61"/>
      <c r="Q1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" spans="10:17" ht="17.100000000000001" customHeight="1" x14ac:dyDescent="0.25">
      <c r="J188" s="61"/>
      <c r="Q1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" spans="10:17" ht="17.100000000000001" customHeight="1" x14ac:dyDescent="0.25">
      <c r="J189" s="61"/>
      <c r="Q1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" spans="10:17" ht="17.100000000000001" customHeight="1" x14ac:dyDescent="0.25">
      <c r="J190" s="61"/>
      <c r="Q1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" spans="10:17" ht="17.100000000000001" customHeight="1" x14ac:dyDescent="0.25">
      <c r="J191" s="61"/>
      <c r="Q1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" spans="10:17" ht="17.100000000000001" customHeight="1" x14ac:dyDescent="0.25">
      <c r="J192" s="61"/>
      <c r="Q1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" spans="10:17" ht="17.100000000000001" customHeight="1" x14ac:dyDescent="0.25">
      <c r="J193" s="61"/>
      <c r="Q1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" spans="10:17" ht="17.100000000000001" customHeight="1" x14ac:dyDescent="0.25">
      <c r="J194" s="61"/>
      <c r="Q1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" spans="10:17" ht="17.100000000000001" customHeight="1" x14ac:dyDescent="0.25">
      <c r="J195" s="61"/>
      <c r="Q1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" spans="10:17" ht="17.100000000000001" customHeight="1" x14ac:dyDescent="0.25">
      <c r="J196" s="61"/>
      <c r="Q1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" spans="10:17" ht="17.100000000000001" customHeight="1" x14ac:dyDescent="0.25">
      <c r="J197" s="61"/>
      <c r="Q1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" spans="10:17" ht="17.100000000000001" customHeight="1" x14ac:dyDescent="0.25">
      <c r="J198" s="61"/>
      <c r="Q1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" spans="10:17" ht="17.100000000000001" customHeight="1" x14ac:dyDescent="0.25">
      <c r="J199" s="61"/>
      <c r="Q1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0" spans="10:17" ht="17.100000000000001" customHeight="1" x14ac:dyDescent="0.25">
      <c r="J200" s="61"/>
      <c r="Q2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1" spans="10:17" ht="17.100000000000001" customHeight="1" x14ac:dyDescent="0.25">
      <c r="J201" s="61"/>
      <c r="Q2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2" spans="10:17" ht="17.100000000000001" customHeight="1" x14ac:dyDescent="0.25">
      <c r="J202" s="61"/>
      <c r="Q2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3" spans="10:17" ht="17.100000000000001" customHeight="1" x14ac:dyDescent="0.25">
      <c r="J203" s="61"/>
      <c r="Q2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4" spans="10:17" ht="17.100000000000001" customHeight="1" x14ac:dyDescent="0.25">
      <c r="J204" s="61"/>
      <c r="Q2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5" spans="10:17" ht="17.100000000000001" customHeight="1" x14ac:dyDescent="0.25">
      <c r="J205" s="61"/>
      <c r="Q2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6" spans="10:17" ht="17.100000000000001" customHeight="1" x14ac:dyDescent="0.25">
      <c r="J206" s="61"/>
      <c r="Q2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7" spans="10:17" ht="17.100000000000001" customHeight="1" x14ac:dyDescent="0.25">
      <c r="J207" s="61"/>
      <c r="Q2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8" spans="10:17" ht="17.100000000000001" customHeight="1" x14ac:dyDescent="0.25">
      <c r="J208" s="61"/>
      <c r="Q2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9" spans="10:17" ht="17.100000000000001" customHeight="1" x14ac:dyDescent="0.25">
      <c r="J209" s="61"/>
      <c r="Q2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0" spans="10:17" ht="17.100000000000001" customHeight="1" x14ac:dyDescent="0.25">
      <c r="J210" s="61"/>
      <c r="Q2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1" spans="10:17" ht="17.100000000000001" customHeight="1" x14ac:dyDescent="0.25">
      <c r="J211" s="61"/>
      <c r="Q2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2" spans="10:17" ht="17.100000000000001" customHeight="1" x14ac:dyDescent="0.25">
      <c r="J212" s="61"/>
      <c r="Q2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3" spans="10:17" ht="17.100000000000001" customHeight="1" x14ac:dyDescent="0.25">
      <c r="J213" s="61"/>
      <c r="Q2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4" spans="10:17" ht="17.100000000000001" customHeight="1" x14ac:dyDescent="0.25">
      <c r="J214" s="61"/>
      <c r="Q2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5" spans="10:17" ht="17.100000000000001" customHeight="1" x14ac:dyDescent="0.25">
      <c r="J215" s="61"/>
      <c r="Q2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6" spans="10:17" ht="17.100000000000001" customHeight="1" x14ac:dyDescent="0.25">
      <c r="J216" s="61"/>
      <c r="Q2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7" spans="10:17" ht="17.100000000000001" customHeight="1" x14ac:dyDescent="0.25">
      <c r="J217" s="61"/>
      <c r="Q2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8" spans="10:17" ht="17.100000000000001" customHeight="1" x14ac:dyDescent="0.25">
      <c r="J218" s="61"/>
      <c r="Q2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9" spans="10:17" ht="17.100000000000001" customHeight="1" x14ac:dyDescent="0.25">
      <c r="J219" s="61"/>
      <c r="Q2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0" spans="10:17" ht="17.100000000000001" customHeight="1" x14ac:dyDescent="0.25">
      <c r="J220" s="61"/>
      <c r="Q2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1" spans="10:17" ht="17.100000000000001" customHeight="1" x14ac:dyDescent="0.25">
      <c r="J221" s="61"/>
      <c r="Q2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2" spans="10:17" ht="17.100000000000001" customHeight="1" x14ac:dyDescent="0.25">
      <c r="J222" s="61"/>
      <c r="Q2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3" spans="10:17" ht="17.100000000000001" customHeight="1" x14ac:dyDescent="0.25">
      <c r="J223" s="61"/>
      <c r="Q2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4" spans="10:17" ht="17.100000000000001" customHeight="1" x14ac:dyDescent="0.25">
      <c r="J224" s="61"/>
      <c r="Q2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5" spans="10:17" ht="17.100000000000001" customHeight="1" x14ac:dyDescent="0.25">
      <c r="J225" s="61"/>
      <c r="Q2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6" spans="10:17" ht="17.100000000000001" customHeight="1" x14ac:dyDescent="0.25">
      <c r="J226" s="61"/>
      <c r="Q2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7" spans="10:17" ht="17.100000000000001" customHeight="1" x14ac:dyDescent="0.25">
      <c r="J227" s="61"/>
      <c r="Q2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8" spans="10:17" ht="17.100000000000001" customHeight="1" x14ac:dyDescent="0.25">
      <c r="J228" s="61"/>
      <c r="Q2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9" spans="10:17" ht="17.100000000000001" customHeight="1" x14ac:dyDescent="0.25">
      <c r="J229" s="61"/>
      <c r="Q2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0" spans="10:17" ht="17.100000000000001" customHeight="1" x14ac:dyDescent="0.25">
      <c r="J230" s="61"/>
      <c r="Q2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1" spans="10:17" ht="17.100000000000001" customHeight="1" x14ac:dyDescent="0.25">
      <c r="J231" s="61"/>
      <c r="Q2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2" spans="10:17" ht="17.100000000000001" customHeight="1" x14ac:dyDescent="0.25">
      <c r="J232" s="61"/>
      <c r="Q2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3" spans="10:17" ht="17.100000000000001" customHeight="1" x14ac:dyDescent="0.25">
      <c r="J233" s="61"/>
      <c r="Q2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4" spans="10:17" ht="17.100000000000001" customHeight="1" x14ac:dyDescent="0.25">
      <c r="J234" s="61"/>
      <c r="Q2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5" spans="10:17" ht="17.100000000000001" customHeight="1" x14ac:dyDescent="0.25">
      <c r="J235" s="61"/>
      <c r="Q2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6" spans="10:17" ht="17.100000000000001" customHeight="1" x14ac:dyDescent="0.25">
      <c r="J236" s="61"/>
      <c r="Q2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7" spans="10:17" ht="17.100000000000001" customHeight="1" x14ac:dyDescent="0.25">
      <c r="J237" s="61"/>
      <c r="Q2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8" spans="10:17" ht="17.100000000000001" customHeight="1" x14ac:dyDescent="0.25">
      <c r="J238" s="61"/>
      <c r="Q2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9" spans="10:17" ht="17.100000000000001" customHeight="1" x14ac:dyDescent="0.25">
      <c r="J239" s="61"/>
      <c r="Q2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0" spans="10:17" ht="17.100000000000001" customHeight="1" x14ac:dyDescent="0.25">
      <c r="J240" s="61"/>
      <c r="Q2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1" spans="10:17" ht="17.100000000000001" customHeight="1" x14ac:dyDescent="0.25">
      <c r="J241" s="61"/>
      <c r="Q2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2" spans="10:17" ht="17.100000000000001" customHeight="1" x14ac:dyDescent="0.25">
      <c r="J242" s="61"/>
      <c r="Q2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3" spans="10:17" ht="17.100000000000001" customHeight="1" x14ac:dyDescent="0.25">
      <c r="J243" s="61"/>
      <c r="Q2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4" spans="10:17" ht="17.100000000000001" customHeight="1" x14ac:dyDescent="0.25">
      <c r="J244" s="61"/>
      <c r="Q2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5" spans="10:17" ht="17.100000000000001" customHeight="1" x14ac:dyDescent="0.25">
      <c r="J245" s="61"/>
      <c r="Q2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6" spans="10:17" ht="17.100000000000001" customHeight="1" x14ac:dyDescent="0.25">
      <c r="J246" s="61"/>
      <c r="Q2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7" spans="10:17" ht="17.100000000000001" customHeight="1" x14ac:dyDescent="0.25">
      <c r="J247" s="61"/>
      <c r="Q2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8" spans="10:17" ht="17.100000000000001" customHeight="1" x14ac:dyDescent="0.25">
      <c r="J248" s="61"/>
      <c r="Q2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9" spans="10:17" ht="17.100000000000001" customHeight="1" x14ac:dyDescent="0.25">
      <c r="J249" s="61"/>
      <c r="Q2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0" spans="10:17" ht="17.100000000000001" customHeight="1" x14ac:dyDescent="0.25">
      <c r="J250" s="61"/>
      <c r="Q2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1" spans="10:17" ht="17.100000000000001" customHeight="1" x14ac:dyDescent="0.25">
      <c r="J251" s="61"/>
      <c r="Q2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2" spans="10:17" ht="17.100000000000001" customHeight="1" x14ac:dyDescent="0.25">
      <c r="J252" s="61"/>
      <c r="Q2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3" spans="10:17" ht="17.100000000000001" customHeight="1" x14ac:dyDescent="0.25">
      <c r="J253" s="61"/>
      <c r="Q2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4" spans="10:17" ht="17.100000000000001" customHeight="1" x14ac:dyDescent="0.25">
      <c r="J254" s="61"/>
      <c r="Q2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5" spans="10:17" ht="17.100000000000001" customHeight="1" x14ac:dyDescent="0.25">
      <c r="J255" s="61"/>
      <c r="Q2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6" spans="10:17" ht="17.100000000000001" customHeight="1" x14ac:dyDescent="0.25">
      <c r="J256" s="61"/>
      <c r="Q2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7" spans="10:17" ht="17.100000000000001" customHeight="1" x14ac:dyDescent="0.25">
      <c r="J257" s="61"/>
      <c r="Q2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8" spans="10:17" ht="17.100000000000001" customHeight="1" x14ac:dyDescent="0.25">
      <c r="J258" s="61"/>
      <c r="Q2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9" spans="10:17" ht="17.100000000000001" customHeight="1" x14ac:dyDescent="0.25">
      <c r="J259" s="61"/>
      <c r="Q2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0" spans="10:17" ht="17.100000000000001" customHeight="1" x14ac:dyDescent="0.25">
      <c r="J260" s="61"/>
      <c r="Q2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1" spans="10:17" ht="17.100000000000001" customHeight="1" x14ac:dyDescent="0.25">
      <c r="J261" s="61"/>
      <c r="Q2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2" spans="10:17" ht="17.100000000000001" customHeight="1" x14ac:dyDescent="0.25">
      <c r="J262" s="61"/>
      <c r="Q2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3" spans="10:17" ht="17.100000000000001" customHeight="1" x14ac:dyDescent="0.25">
      <c r="J263" s="61"/>
      <c r="Q2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4" spans="10:17" ht="17.100000000000001" customHeight="1" x14ac:dyDescent="0.25">
      <c r="J264" s="61"/>
      <c r="Q2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5" spans="10:17" ht="17.100000000000001" customHeight="1" x14ac:dyDescent="0.25">
      <c r="J265" s="61"/>
      <c r="Q2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6" spans="10:17" ht="17.100000000000001" customHeight="1" x14ac:dyDescent="0.25">
      <c r="J266" s="61"/>
      <c r="Q2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7" spans="10:17" ht="17.100000000000001" customHeight="1" x14ac:dyDescent="0.25">
      <c r="J267" s="61"/>
      <c r="Q2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8" spans="10:17" ht="17.100000000000001" customHeight="1" x14ac:dyDescent="0.25">
      <c r="J268" s="61"/>
      <c r="Q2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9" spans="10:17" ht="17.100000000000001" customHeight="1" x14ac:dyDescent="0.25">
      <c r="J269" s="61"/>
      <c r="Q2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0" spans="10:17" ht="17.100000000000001" customHeight="1" x14ac:dyDescent="0.25">
      <c r="J270" s="61"/>
      <c r="Q2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1" spans="10:17" ht="17.100000000000001" customHeight="1" x14ac:dyDescent="0.25">
      <c r="J271" s="61"/>
      <c r="Q2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2" spans="10:17" ht="17.100000000000001" customHeight="1" x14ac:dyDescent="0.25">
      <c r="J272" s="61"/>
      <c r="Q2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3" spans="10:17" ht="17.100000000000001" customHeight="1" x14ac:dyDescent="0.25">
      <c r="J273" s="61"/>
      <c r="Q2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4" spans="10:17" ht="17.100000000000001" customHeight="1" x14ac:dyDescent="0.25">
      <c r="J274" s="61"/>
      <c r="Q2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5" spans="10:17" ht="17.100000000000001" customHeight="1" x14ac:dyDescent="0.25">
      <c r="J275" s="61"/>
      <c r="Q2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6" spans="10:17" ht="17.100000000000001" customHeight="1" x14ac:dyDescent="0.25">
      <c r="J276" s="61"/>
      <c r="Q2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7" spans="10:17" ht="17.100000000000001" customHeight="1" x14ac:dyDescent="0.25">
      <c r="J277" s="61"/>
      <c r="Q2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8" spans="10:17" ht="17.100000000000001" customHeight="1" x14ac:dyDescent="0.25">
      <c r="J278" s="61"/>
      <c r="Q2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9" spans="10:17" ht="17.100000000000001" customHeight="1" x14ac:dyDescent="0.25">
      <c r="J279" s="61"/>
      <c r="Q2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0" spans="10:17" ht="17.100000000000001" customHeight="1" x14ac:dyDescent="0.25">
      <c r="J280" s="61"/>
      <c r="Q2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1" spans="10:17" ht="17.100000000000001" customHeight="1" x14ac:dyDescent="0.25">
      <c r="J281" s="61"/>
      <c r="Q2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2" spans="10:17" ht="17.100000000000001" customHeight="1" x14ac:dyDescent="0.25">
      <c r="J282" s="61"/>
      <c r="Q2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3" spans="10:17" ht="17.100000000000001" customHeight="1" x14ac:dyDescent="0.25">
      <c r="J283" s="61"/>
      <c r="Q2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4" spans="10:17" ht="17.100000000000001" customHeight="1" x14ac:dyDescent="0.25">
      <c r="J284" s="61"/>
      <c r="Q2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5" spans="10:17" ht="17.100000000000001" customHeight="1" x14ac:dyDescent="0.25">
      <c r="J285" s="61"/>
      <c r="Q2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6" spans="10:17" ht="17.100000000000001" customHeight="1" x14ac:dyDescent="0.25">
      <c r="J286" s="61"/>
      <c r="Q2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7" spans="10:17" ht="17.100000000000001" customHeight="1" x14ac:dyDescent="0.25">
      <c r="J287" s="61"/>
      <c r="Q2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8" spans="10:17" ht="17.100000000000001" customHeight="1" x14ac:dyDescent="0.25">
      <c r="J288" s="61"/>
      <c r="Q2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9" spans="10:17" ht="17.100000000000001" customHeight="1" x14ac:dyDescent="0.25">
      <c r="J289" s="61"/>
      <c r="Q2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0" spans="10:17" ht="17.100000000000001" customHeight="1" x14ac:dyDescent="0.25">
      <c r="J290" s="61"/>
      <c r="Q2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1" spans="10:17" ht="17.100000000000001" customHeight="1" x14ac:dyDescent="0.25">
      <c r="J291" s="61"/>
      <c r="Q2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2" spans="10:17" ht="17.100000000000001" customHeight="1" x14ac:dyDescent="0.25">
      <c r="J292" s="61"/>
      <c r="Q2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3" spans="10:17" ht="17.100000000000001" customHeight="1" x14ac:dyDescent="0.25">
      <c r="J293" s="61"/>
      <c r="Q2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4" spans="10:17" ht="17.100000000000001" customHeight="1" x14ac:dyDescent="0.25">
      <c r="J294" s="61"/>
      <c r="Q2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5" spans="10:17" ht="17.100000000000001" customHeight="1" x14ac:dyDescent="0.25">
      <c r="J295" s="61"/>
      <c r="Q2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6" spans="10:17" ht="17.100000000000001" customHeight="1" x14ac:dyDescent="0.25">
      <c r="J296" s="61"/>
      <c r="Q2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7" spans="10:17" ht="17.100000000000001" customHeight="1" x14ac:dyDescent="0.25">
      <c r="J297" s="61"/>
      <c r="Q2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8" spans="10:17" ht="17.100000000000001" customHeight="1" x14ac:dyDescent="0.25">
      <c r="J298" s="61"/>
      <c r="Q2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9" spans="10:17" ht="17.100000000000001" customHeight="1" x14ac:dyDescent="0.25">
      <c r="J299" s="61"/>
      <c r="Q2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0" spans="10:17" ht="17.100000000000001" customHeight="1" x14ac:dyDescent="0.25">
      <c r="J300" s="61"/>
      <c r="Q3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1" spans="10:17" ht="17.100000000000001" customHeight="1" x14ac:dyDescent="0.25">
      <c r="J301" s="61"/>
      <c r="Q3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2" spans="10:17" ht="17.100000000000001" customHeight="1" x14ac:dyDescent="0.25">
      <c r="J302" s="61"/>
      <c r="Q3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3" spans="10:17" ht="17.100000000000001" customHeight="1" x14ac:dyDescent="0.25">
      <c r="J303" s="61"/>
      <c r="Q3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4" spans="10:17" ht="17.100000000000001" customHeight="1" x14ac:dyDescent="0.25">
      <c r="J304" s="61"/>
      <c r="Q3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5" spans="10:17" ht="17.100000000000001" customHeight="1" x14ac:dyDescent="0.25">
      <c r="J305" s="61"/>
      <c r="Q3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6" spans="10:17" ht="17.100000000000001" customHeight="1" x14ac:dyDescent="0.25">
      <c r="J306" s="61"/>
      <c r="Q3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7" spans="10:17" ht="17.100000000000001" customHeight="1" x14ac:dyDescent="0.25">
      <c r="J307" s="61"/>
      <c r="Q3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8" spans="10:17" ht="17.100000000000001" customHeight="1" x14ac:dyDescent="0.25">
      <c r="J308" s="61"/>
      <c r="Q3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9" spans="10:17" ht="17.100000000000001" customHeight="1" x14ac:dyDescent="0.25">
      <c r="J309" s="61"/>
      <c r="Q3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0" spans="10:17" ht="17.100000000000001" customHeight="1" x14ac:dyDescent="0.25">
      <c r="J310" s="61"/>
      <c r="Q3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1" spans="10:17" ht="17.100000000000001" customHeight="1" x14ac:dyDescent="0.25">
      <c r="J311" s="61"/>
      <c r="Q3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2" spans="10:17" ht="17.100000000000001" customHeight="1" x14ac:dyDescent="0.25">
      <c r="J312" s="61"/>
      <c r="Q3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3" spans="10:17" ht="17.100000000000001" customHeight="1" x14ac:dyDescent="0.25">
      <c r="J313" s="61"/>
      <c r="Q3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4" spans="10:17" ht="17.100000000000001" customHeight="1" x14ac:dyDescent="0.25">
      <c r="J314" s="61"/>
      <c r="Q3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5" spans="10:17" ht="17.100000000000001" customHeight="1" x14ac:dyDescent="0.25">
      <c r="J315" s="61"/>
      <c r="Q3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6" spans="10:17" ht="17.100000000000001" customHeight="1" x14ac:dyDescent="0.25">
      <c r="J316" s="61"/>
      <c r="Q3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7" spans="10:17" ht="17.100000000000001" customHeight="1" x14ac:dyDescent="0.25">
      <c r="J317" s="61"/>
      <c r="Q3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8" spans="10:17" ht="17.100000000000001" customHeight="1" x14ac:dyDescent="0.25">
      <c r="J318" s="61"/>
      <c r="Q3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9" spans="10:17" ht="17.100000000000001" customHeight="1" x14ac:dyDescent="0.25">
      <c r="J319" s="61"/>
      <c r="Q3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0" spans="10:17" ht="17.100000000000001" customHeight="1" x14ac:dyDescent="0.25">
      <c r="J320" s="61"/>
      <c r="Q3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1" spans="10:17" ht="17.100000000000001" customHeight="1" x14ac:dyDescent="0.25">
      <c r="J321" s="61"/>
      <c r="Q3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2" spans="10:17" ht="17.100000000000001" customHeight="1" x14ac:dyDescent="0.25">
      <c r="J322" s="61"/>
      <c r="Q3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3" spans="10:17" ht="17.100000000000001" customHeight="1" x14ac:dyDescent="0.25">
      <c r="J323" s="61"/>
      <c r="Q3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4" spans="10:17" ht="17.100000000000001" customHeight="1" x14ac:dyDescent="0.25">
      <c r="J324" s="61"/>
      <c r="Q3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5" spans="10:17" ht="17.100000000000001" customHeight="1" x14ac:dyDescent="0.25">
      <c r="J325" s="61"/>
      <c r="Q3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6" spans="10:17" ht="17.100000000000001" customHeight="1" x14ac:dyDescent="0.25">
      <c r="J326" s="61"/>
      <c r="Q3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7" spans="10:17" ht="17.100000000000001" customHeight="1" x14ac:dyDescent="0.25">
      <c r="J327" s="61"/>
      <c r="Q3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8" spans="10:17" ht="17.100000000000001" customHeight="1" x14ac:dyDescent="0.25">
      <c r="J328" s="61"/>
      <c r="Q3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9" spans="10:17" ht="17.100000000000001" customHeight="1" x14ac:dyDescent="0.25">
      <c r="J329" s="61"/>
      <c r="Q3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0" spans="10:17" ht="17.100000000000001" customHeight="1" x14ac:dyDescent="0.25">
      <c r="J330" s="61"/>
      <c r="Q3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1" spans="10:17" ht="17.100000000000001" customHeight="1" x14ac:dyDescent="0.25">
      <c r="J331" s="61"/>
      <c r="Q3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2" spans="10:17" ht="17.100000000000001" customHeight="1" x14ac:dyDescent="0.25">
      <c r="J332" s="61"/>
      <c r="Q3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3" spans="10:17" ht="17.100000000000001" customHeight="1" x14ac:dyDescent="0.25">
      <c r="J333" s="61"/>
      <c r="Q3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4" spans="10:17" ht="17.100000000000001" customHeight="1" x14ac:dyDescent="0.25">
      <c r="J334" s="61"/>
      <c r="Q3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5" spans="10:17" ht="17.100000000000001" customHeight="1" x14ac:dyDescent="0.25">
      <c r="J335" s="61"/>
      <c r="Q3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6" spans="10:17" ht="17.100000000000001" customHeight="1" x14ac:dyDescent="0.25">
      <c r="J336" s="61"/>
      <c r="Q3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7" spans="10:17" ht="17.100000000000001" customHeight="1" x14ac:dyDescent="0.25">
      <c r="J337" s="61"/>
      <c r="Q3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8" spans="10:17" ht="17.100000000000001" customHeight="1" x14ac:dyDescent="0.25">
      <c r="J338" s="61"/>
      <c r="Q3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9" spans="10:17" ht="17.100000000000001" customHeight="1" x14ac:dyDescent="0.25">
      <c r="J339" s="61"/>
      <c r="Q3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0" spans="10:17" ht="17.100000000000001" customHeight="1" x14ac:dyDescent="0.25">
      <c r="J340" s="61"/>
      <c r="Q3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1" spans="10:17" ht="17.100000000000001" customHeight="1" x14ac:dyDescent="0.25">
      <c r="J341" s="61"/>
      <c r="Q3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2" spans="10:17" ht="17.100000000000001" customHeight="1" x14ac:dyDescent="0.25">
      <c r="J342" s="61"/>
      <c r="Q3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3" spans="10:17" ht="17.100000000000001" customHeight="1" x14ac:dyDescent="0.25">
      <c r="J343" s="61"/>
      <c r="Q3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4" spans="10:17" ht="17.100000000000001" customHeight="1" x14ac:dyDescent="0.25">
      <c r="J344" s="61"/>
      <c r="Q3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5" spans="10:17" ht="17.100000000000001" customHeight="1" x14ac:dyDescent="0.25">
      <c r="J345" s="61"/>
      <c r="Q3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6" spans="10:17" ht="17.100000000000001" customHeight="1" x14ac:dyDescent="0.25">
      <c r="J346" s="61"/>
      <c r="Q3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7" spans="10:17" ht="17.100000000000001" customHeight="1" x14ac:dyDescent="0.25">
      <c r="J347" s="61"/>
      <c r="Q3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8" spans="10:17" ht="17.100000000000001" customHeight="1" x14ac:dyDescent="0.25">
      <c r="J348" s="61"/>
      <c r="Q3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9" spans="10:17" ht="17.100000000000001" customHeight="1" x14ac:dyDescent="0.25">
      <c r="J349" s="61"/>
      <c r="Q3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0" spans="10:17" ht="17.100000000000001" customHeight="1" x14ac:dyDescent="0.25">
      <c r="J350" s="61"/>
      <c r="Q3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1" spans="10:17" ht="17.100000000000001" customHeight="1" x14ac:dyDescent="0.25">
      <c r="J351" s="61"/>
      <c r="Q3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2" spans="10:17" ht="17.100000000000001" customHeight="1" x14ac:dyDescent="0.25">
      <c r="J352" s="61"/>
      <c r="Q3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3" spans="10:17" ht="17.100000000000001" customHeight="1" x14ac:dyDescent="0.25">
      <c r="J353" s="61"/>
      <c r="Q3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4" spans="10:17" ht="17.100000000000001" customHeight="1" x14ac:dyDescent="0.25">
      <c r="J354" s="61"/>
      <c r="Q3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5" spans="10:17" ht="17.100000000000001" customHeight="1" x14ac:dyDescent="0.25">
      <c r="J355" s="61"/>
      <c r="Q3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6" spans="10:17" ht="17.100000000000001" customHeight="1" x14ac:dyDescent="0.25">
      <c r="J356" s="61"/>
      <c r="Q3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7" spans="10:17" ht="17.100000000000001" customHeight="1" x14ac:dyDescent="0.25">
      <c r="J357" s="61"/>
      <c r="Q3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8" spans="10:17" ht="17.100000000000001" customHeight="1" x14ac:dyDescent="0.25">
      <c r="J358" s="61"/>
      <c r="Q3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9" spans="10:17" ht="17.100000000000001" customHeight="1" x14ac:dyDescent="0.25">
      <c r="J359" s="61"/>
      <c r="Q3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0" spans="10:17" ht="17.100000000000001" customHeight="1" x14ac:dyDescent="0.25">
      <c r="J360" s="61"/>
      <c r="Q3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1" spans="10:17" ht="17.100000000000001" customHeight="1" x14ac:dyDescent="0.25">
      <c r="J361" s="61"/>
      <c r="Q3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2" spans="10:17" ht="17.100000000000001" customHeight="1" x14ac:dyDescent="0.25">
      <c r="J362" s="61"/>
      <c r="Q3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3" spans="10:17" ht="17.100000000000001" customHeight="1" x14ac:dyDescent="0.25">
      <c r="J363" s="61"/>
      <c r="Q3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4" spans="10:17" ht="17.100000000000001" customHeight="1" x14ac:dyDescent="0.25">
      <c r="J364" s="61"/>
      <c r="Q3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5" spans="10:17" ht="17.100000000000001" customHeight="1" x14ac:dyDescent="0.25">
      <c r="J365" s="61"/>
      <c r="Q3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6" spans="10:17" ht="17.100000000000001" customHeight="1" x14ac:dyDescent="0.25">
      <c r="J366" s="61"/>
      <c r="Q3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7" spans="10:17" ht="17.100000000000001" customHeight="1" x14ac:dyDescent="0.25">
      <c r="J367" s="61"/>
      <c r="Q3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8" spans="10:17" ht="17.100000000000001" customHeight="1" x14ac:dyDescent="0.25">
      <c r="J368" s="61"/>
      <c r="Q3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9" spans="10:17" ht="17.100000000000001" customHeight="1" x14ac:dyDescent="0.25">
      <c r="J369" s="61"/>
      <c r="Q3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0" spans="10:17" ht="17.100000000000001" customHeight="1" x14ac:dyDescent="0.25">
      <c r="J370" s="61"/>
      <c r="Q3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1" spans="10:17" ht="17.100000000000001" customHeight="1" x14ac:dyDescent="0.25">
      <c r="J371" s="61"/>
      <c r="Q3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2" spans="10:17" ht="17.100000000000001" customHeight="1" x14ac:dyDescent="0.25">
      <c r="J372" s="61"/>
      <c r="Q3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3" spans="10:17" ht="17.100000000000001" customHeight="1" x14ac:dyDescent="0.25">
      <c r="J373" s="61"/>
      <c r="Q3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4" spans="10:17" ht="17.100000000000001" customHeight="1" x14ac:dyDescent="0.25">
      <c r="J374" s="61"/>
      <c r="Q3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5" spans="10:17" ht="17.100000000000001" customHeight="1" x14ac:dyDescent="0.25">
      <c r="J375" s="61"/>
      <c r="Q3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6" spans="10:17" ht="17.100000000000001" customHeight="1" x14ac:dyDescent="0.25">
      <c r="J376" s="61"/>
      <c r="Q3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7" spans="10:17" ht="17.100000000000001" customHeight="1" x14ac:dyDescent="0.25">
      <c r="J377" s="61"/>
      <c r="Q3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8" spans="10:17" ht="17.100000000000001" customHeight="1" x14ac:dyDescent="0.25">
      <c r="J378" s="61"/>
      <c r="Q3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9" spans="10:17" ht="17.100000000000001" customHeight="1" x14ac:dyDescent="0.25">
      <c r="J379" s="61"/>
      <c r="Q3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0" spans="10:17" ht="17.100000000000001" customHeight="1" x14ac:dyDescent="0.25">
      <c r="J380" s="61"/>
      <c r="Q3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1" spans="10:17" ht="17.100000000000001" customHeight="1" x14ac:dyDescent="0.25">
      <c r="J381" s="61"/>
      <c r="Q3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2" spans="10:17" ht="17.100000000000001" customHeight="1" x14ac:dyDescent="0.25">
      <c r="J382" s="61"/>
      <c r="Q3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3" spans="10:17" ht="17.100000000000001" customHeight="1" x14ac:dyDescent="0.25">
      <c r="J383" s="61"/>
      <c r="Q3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4" spans="10:17" ht="17.100000000000001" customHeight="1" x14ac:dyDescent="0.25">
      <c r="J384" s="61"/>
      <c r="Q3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5" spans="10:17" ht="17.100000000000001" customHeight="1" x14ac:dyDescent="0.25">
      <c r="J385" s="61"/>
      <c r="Q3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6" spans="10:17" ht="17.100000000000001" customHeight="1" x14ac:dyDescent="0.25">
      <c r="J386" s="61"/>
      <c r="Q3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7" spans="10:17" ht="17.100000000000001" customHeight="1" x14ac:dyDescent="0.25">
      <c r="J387" s="61"/>
      <c r="Q3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8" spans="10:17" ht="17.100000000000001" customHeight="1" x14ac:dyDescent="0.25">
      <c r="J388" s="61"/>
      <c r="Q3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9" spans="10:17" ht="17.100000000000001" customHeight="1" x14ac:dyDescent="0.25">
      <c r="J389" s="61"/>
      <c r="Q3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0" spans="10:17" ht="17.100000000000001" customHeight="1" x14ac:dyDescent="0.25">
      <c r="J390" s="61"/>
      <c r="Q3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1" spans="10:17" ht="17.100000000000001" customHeight="1" x14ac:dyDescent="0.25">
      <c r="J391" s="61"/>
      <c r="Q3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2" spans="10:17" ht="17.100000000000001" customHeight="1" x14ac:dyDescent="0.25">
      <c r="J392" s="61"/>
      <c r="Q3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3" spans="10:17" ht="17.100000000000001" customHeight="1" x14ac:dyDescent="0.25">
      <c r="J393" s="61"/>
      <c r="Q3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4" spans="10:17" ht="17.100000000000001" customHeight="1" x14ac:dyDescent="0.25">
      <c r="J394" s="61"/>
      <c r="Q3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5" spans="10:17" ht="17.100000000000001" customHeight="1" x14ac:dyDescent="0.25">
      <c r="J395" s="61"/>
      <c r="Q3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6" spans="10:17" ht="17.100000000000001" customHeight="1" x14ac:dyDescent="0.25">
      <c r="J396" s="61"/>
      <c r="Q3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7" spans="10:17" ht="17.100000000000001" customHeight="1" x14ac:dyDescent="0.25">
      <c r="J397" s="61"/>
      <c r="Q3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8" spans="10:17" ht="17.100000000000001" customHeight="1" x14ac:dyDescent="0.25">
      <c r="J398" s="61"/>
      <c r="Q3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9" spans="10:17" ht="17.100000000000001" customHeight="1" x14ac:dyDescent="0.25">
      <c r="J399" s="61"/>
      <c r="Q3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0" spans="10:17" ht="17.100000000000001" customHeight="1" x14ac:dyDescent="0.25">
      <c r="J400" s="61"/>
      <c r="Q4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1" spans="10:17" ht="17.100000000000001" customHeight="1" x14ac:dyDescent="0.25">
      <c r="J401" s="61"/>
      <c r="Q4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2" spans="10:17" ht="17.100000000000001" customHeight="1" x14ac:dyDescent="0.25">
      <c r="J402" s="61"/>
      <c r="Q4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3" spans="10:17" ht="17.100000000000001" customHeight="1" x14ac:dyDescent="0.25">
      <c r="J403" s="61"/>
      <c r="Q4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4" spans="10:17" ht="17.100000000000001" customHeight="1" x14ac:dyDescent="0.25">
      <c r="J404" s="61"/>
      <c r="Q4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5" spans="10:17" ht="17.100000000000001" customHeight="1" x14ac:dyDescent="0.25">
      <c r="J405" s="61"/>
      <c r="Q4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6" spans="10:17" ht="17.100000000000001" customHeight="1" x14ac:dyDescent="0.25">
      <c r="J406" s="61"/>
      <c r="Q4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7" spans="10:17" ht="17.100000000000001" customHeight="1" x14ac:dyDescent="0.25">
      <c r="J407" s="61"/>
      <c r="Q4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8" spans="10:17" ht="17.100000000000001" customHeight="1" x14ac:dyDescent="0.25">
      <c r="J408" s="61"/>
      <c r="Q4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9" spans="10:17" ht="17.100000000000001" customHeight="1" x14ac:dyDescent="0.25">
      <c r="J409" s="61"/>
      <c r="Q4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0" spans="10:17" ht="17.100000000000001" customHeight="1" x14ac:dyDescent="0.25">
      <c r="J410" s="61"/>
      <c r="Q4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1" spans="10:17" ht="17.100000000000001" customHeight="1" x14ac:dyDescent="0.25">
      <c r="J411" s="61"/>
      <c r="Q4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2" spans="10:17" ht="17.100000000000001" customHeight="1" x14ac:dyDescent="0.25">
      <c r="J412" s="61"/>
      <c r="Q4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3" spans="10:17" ht="17.100000000000001" customHeight="1" x14ac:dyDescent="0.25">
      <c r="J413" s="61"/>
      <c r="Q4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4" spans="10:17" ht="17.100000000000001" customHeight="1" x14ac:dyDescent="0.25">
      <c r="J414" s="61"/>
      <c r="Q4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5" spans="10:17" ht="17.100000000000001" customHeight="1" x14ac:dyDescent="0.25">
      <c r="J415" s="61"/>
      <c r="Q4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6" spans="10:17" ht="17.100000000000001" customHeight="1" x14ac:dyDescent="0.25">
      <c r="J416" s="61"/>
      <c r="Q4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7" spans="10:17" ht="17.100000000000001" customHeight="1" x14ac:dyDescent="0.25">
      <c r="J417" s="61"/>
      <c r="Q4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8" spans="10:17" ht="17.100000000000001" customHeight="1" x14ac:dyDescent="0.25">
      <c r="J418" s="61"/>
      <c r="Q4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9" spans="10:17" ht="17.100000000000001" customHeight="1" x14ac:dyDescent="0.25">
      <c r="J419" s="61"/>
      <c r="Q4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0" spans="10:17" ht="17.100000000000001" customHeight="1" x14ac:dyDescent="0.25">
      <c r="J420" s="61"/>
      <c r="Q4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1" spans="10:17" ht="17.100000000000001" customHeight="1" x14ac:dyDescent="0.25">
      <c r="J421" s="61"/>
      <c r="Q4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2" spans="10:17" ht="17.100000000000001" customHeight="1" x14ac:dyDescent="0.25">
      <c r="J422" s="61"/>
      <c r="Q4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3" spans="10:17" ht="17.100000000000001" customHeight="1" x14ac:dyDescent="0.25">
      <c r="J423" s="61"/>
      <c r="Q4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4" spans="10:17" ht="17.100000000000001" customHeight="1" x14ac:dyDescent="0.25">
      <c r="J424" s="61"/>
      <c r="Q4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5" spans="10:17" ht="17.100000000000001" customHeight="1" x14ac:dyDescent="0.25">
      <c r="J425" s="61"/>
      <c r="Q4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6" spans="10:17" ht="17.100000000000001" customHeight="1" x14ac:dyDescent="0.25">
      <c r="J426" s="61"/>
      <c r="Q4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7" spans="10:17" ht="17.100000000000001" customHeight="1" x14ac:dyDescent="0.25">
      <c r="J427" s="61"/>
      <c r="Q4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8" spans="10:17" ht="17.100000000000001" customHeight="1" x14ac:dyDescent="0.25">
      <c r="J428" s="61"/>
      <c r="Q4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9" spans="10:17" ht="17.100000000000001" customHeight="1" x14ac:dyDescent="0.25">
      <c r="J429" s="61"/>
      <c r="Q4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0" spans="10:17" ht="17.100000000000001" customHeight="1" x14ac:dyDescent="0.25">
      <c r="J430" s="61"/>
      <c r="Q4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1" spans="10:17" ht="17.100000000000001" customHeight="1" x14ac:dyDescent="0.25">
      <c r="J431" s="61"/>
      <c r="Q4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2" spans="10:17" ht="17.100000000000001" customHeight="1" x14ac:dyDescent="0.25">
      <c r="J432" s="61"/>
      <c r="Q4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3" spans="10:17" ht="17.100000000000001" customHeight="1" x14ac:dyDescent="0.25">
      <c r="J433" s="61"/>
      <c r="Q4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4" spans="10:17" ht="17.100000000000001" customHeight="1" x14ac:dyDescent="0.25">
      <c r="J434" s="61"/>
      <c r="Q4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5" spans="10:17" ht="17.100000000000001" customHeight="1" x14ac:dyDescent="0.25">
      <c r="J435" s="61"/>
      <c r="Q4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6" spans="10:17" ht="17.100000000000001" customHeight="1" x14ac:dyDescent="0.25">
      <c r="J436" s="61"/>
      <c r="Q4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7" spans="10:17" ht="17.100000000000001" customHeight="1" x14ac:dyDescent="0.25">
      <c r="J437" s="61"/>
      <c r="Q4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8" spans="10:17" ht="17.100000000000001" customHeight="1" x14ac:dyDescent="0.25">
      <c r="J438" s="61"/>
      <c r="Q4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9" spans="10:17" ht="17.100000000000001" customHeight="1" x14ac:dyDescent="0.25">
      <c r="J439" s="61"/>
      <c r="Q4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0" spans="10:17" ht="17.100000000000001" customHeight="1" x14ac:dyDescent="0.25">
      <c r="J440" s="61"/>
      <c r="Q4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1" spans="10:17" ht="17.100000000000001" customHeight="1" x14ac:dyDescent="0.25">
      <c r="J441" s="61"/>
      <c r="Q4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2" spans="10:17" ht="17.100000000000001" customHeight="1" x14ac:dyDescent="0.25">
      <c r="J442" s="61"/>
      <c r="Q4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3" spans="10:17" ht="17.100000000000001" customHeight="1" x14ac:dyDescent="0.25">
      <c r="J443" s="61"/>
      <c r="Q4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4" spans="10:17" ht="17.100000000000001" customHeight="1" x14ac:dyDescent="0.25">
      <c r="J444" s="61"/>
      <c r="Q4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5" spans="10:17" ht="17.100000000000001" customHeight="1" x14ac:dyDescent="0.25">
      <c r="J445" s="61"/>
      <c r="Q4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6" spans="10:17" ht="17.100000000000001" customHeight="1" x14ac:dyDescent="0.25">
      <c r="J446" s="61"/>
      <c r="Q4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7" spans="10:17" ht="17.100000000000001" customHeight="1" x14ac:dyDescent="0.25">
      <c r="J447" s="61"/>
      <c r="Q4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8" spans="10:17" ht="17.100000000000001" customHeight="1" x14ac:dyDescent="0.25">
      <c r="J448" s="61"/>
      <c r="Q4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9" spans="10:17" ht="17.100000000000001" customHeight="1" x14ac:dyDescent="0.25">
      <c r="J449" s="61"/>
      <c r="Q4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0" spans="10:17" ht="17.100000000000001" customHeight="1" x14ac:dyDescent="0.25">
      <c r="J450" s="61"/>
      <c r="Q4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1" spans="10:17" ht="17.100000000000001" customHeight="1" x14ac:dyDescent="0.25">
      <c r="J451" s="61"/>
      <c r="Q4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2" spans="10:17" ht="17.100000000000001" customHeight="1" x14ac:dyDescent="0.25">
      <c r="J452" s="61"/>
      <c r="Q4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3" spans="10:17" ht="17.100000000000001" customHeight="1" x14ac:dyDescent="0.25">
      <c r="J453" s="61"/>
      <c r="Q4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4" spans="10:17" ht="17.100000000000001" customHeight="1" x14ac:dyDescent="0.25">
      <c r="J454" s="61"/>
      <c r="Q4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5" spans="10:17" ht="17.100000000000001" customHeight="1" x14ac:dyDescent="0.25">
      <c r="J455" s="61"/>
      <c r="Q4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6" spans="10:17" ht="17.100000000000001" customHeight="1" x14ac:dyDescent="0.25">
      <c r="J456" s="61"/>
      <c r="Q4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7" spans="10:17" ht="17.100000000000001" customHeight="1" x14ac:dyDescent="0.25">
      <c r="J457" s="61"/>
      <c r="Q4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8" spans="10:17" ht="17.100000000000001" customHeight="1" x14ac:dyDescent="0.25">
      <c r="J458" s="61"/>
      <c r="Q4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9" spans="10:17" ht="17.100000000000001" customHeight="1" x14ac:dyDescent="0.25">
      <c r="J459" s="61"/>
      <c r="Q4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0" spans="10:17" ht="17.100000000000001" customHeight="1" x14ac:dyDescent="0.25">
      <c r="J460" s="61"/>
      <c r="Q4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1" spans="10:17" ht="17.100000000000001" customHeight="1" x14ac:dyDescent="0.25">
      <c r="J461" s="61"/>
      <c r="Q4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2" spans="10:17" ht="17.100000000000001" customHeight="1" x14ac:dyDescent="0.25">
      <c r="J462" s="61"/>
      <c r="Q4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3" spans="10:17" ht="17.100000000000001" customHeight="1" x14ac:dyDescent="0.25">
      <c r="J463" s="61"/>
      <c r="Q4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4" spans="10:17" ht="17.100000000000001" customHeight="1" x14ac:dyDescent="0.25">
      <c r="J464" s="61"/>
      <c r="Q4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5" spans="10:17" ht="17.100000000000001" customHeight="1" x14ac:dyDescent="0.25">
      <c r="J465" s="61"/>
      <c r="Q4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6" spans="10:17" ht="17.100000000000001" customHeight="1" x14ac:dyDescent="0.25">
      <c r="J466" s="61"/>
      <c r="Q4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7" spans="10:17" ht="17.100000000000001" customHeight="1" x14ac:dyDescent="0.25">
      <c r="J467" s="61"/>
      <c r="Q4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8" spans="10:17" ht="17.100000000000001" customHeight="1" x14ac:dyDescent="0.25">
      <c r="J468" s="61"/>
      <c r="Q4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9" spans="10:17" ht="17.100000000000001" customHeight="1" x14ac:dyDescent="0.25">
      <c r="J469" s="61"/>
      <c r="Q4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0" spans="10:17" ht="17.100000000000001" customHeight="1" x14ac:dyDescent="0.25">
      <c r="J470" s="61"/>
      <c r="Q4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1" spans="10:17" ht="17.100000000000001" customHeight="1" x14ac:dyDescent="0.25">
      <c r="J471" s="61"/>
      <c r="Q4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2" spans="10:17" ht="17.100000000000001" customHeight="1" x14ac:dyDescent="0.25">
      <c r="J472" s="61"/>
      <c r="Q4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3" spans="10:17" ht="17.100000000000001" customHeight="1" x14ac:dyDescent="0.25">
      <c r="J473" s="61"/>
      <c r="Q4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4" spans="10:17" ht="17.100000000000001" customHeight="1" x14ac:dyDescent="0.25">
      <c r="J474" s="61"/>
      <c r="Q4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5" spans="10:17" ht="17.100000000000001" customHeight="1" x14ac:dyDescent="0.25">
      <c r="J475" s="61"/>
      <c r="Q4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6" spans="10:17" ht="17.100000000000001" customHeight="1" x14ac:dyDescent="0.25">
      <c r="J476" s="61"/>
      <c r="Q4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7" spans="10:17" ht="17.100000000000001" customHeight="1" x14ac:dyDescent="0.25">
      <c r="J477" s="61"/>
      <c r="Q4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8" spans="10:17" ht="17.100000000000001" customHeight="1" x14ac:dyDescent="0.25">
      <c r="J478" s="61"/>
      <c r="Q4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9" spans="10:17" ht="17.100000000000001" customHeight="1" x14ac:dyDescent="0.25">
      <c r="J479" s="61"/>
      <c r="Q4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0" spans="10:17" ht="17.100000000000001" customHeight="1" x14ac:dyDescent="0.25">
      <c r="J480" s="61"/>
      <c r="Q4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1" spans="10:17" ht="17.100000000000001" customHeight="1" x14ac:dyDescent="0.25">
      <c r="J481" s="61"/>
      <c r="Q4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2" spans="10:17" ht="17.100000000000001" customHeight="1" x14ac:dyDescent="0.25">
      <c r="J482" s="61"/>
      <c r="Q4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3" spans="10:17" ht="17.100000000000001" customHeight="1" x14ac:dyDescent="0.25">
      <c r="J483" s="61"/>
      <c r="Q4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4" spans="10:17" ht="17.100000000000001" customHeight="1" x14ac:dyDescent="0.25">
      <c r="J484" s="61"/>
      <c r="Q4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5" spans="10:17" ht="17.100000000000001" customHeight="1" x14ac:dyDescent="0.25">
      <c r="J485" s="61"/>
      <c r="Q4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6" spans="10:17" ht="17.100000000000001" customHeight="1" x14ac:dyDescent="0.25">
      <c r="J486" s="61"/>
      <c r="Q4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7" spans="10:17" ht="17.100000000000001" customHeight="1" x14ac:dyDescent="0.25">
      <c r="J487" s="61"/>
      <c r="Q4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8" spans="10:17" ht="17.100000000000001" customHeight="1" x14ac:dyDescent="0.25">
      <c r="J488" s="61"/>
      <c r="Q4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9" spans="10:17" ht="17.100000000000001" customHeight="1" x14ac:dyDescent="0.25">
      <c r="J489" s="61"/>
      <c r="Q4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0" spans="10:17" ht="17.100000000000001" customHeight="1" x14ac:dyDescent="0.25">
      <c r="J490" s="61"/>
      <c r="Q4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1" spans="10:17" ht="17.100000000000001" customHeight="1" x14ac:dyDescent="0.25">
      <c r="J491" s="61"/>
      <c r="Q4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2" spans="10:17" ht="17.100000000000001" customHeight="1" x14ac:dyDescent="0.25">
      <c r="J492" s="61"/>
      <c r="Q4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3" spans="10:17" ht="17.100000000000001" customHeight="1" x14ac:dyDescent="0.25">
      <c r="J493" s="61"/>
      <c r="Q4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4" spans="10:17" ht="17.100000000000001" customHeight="1" x14ac:dyDescent="0.25">
      <c r="J494" s="61"/>
      <c r="Q4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5" spans="10:17" ht="17.100000000000001" customHeight="1" x14ac:dyDescent="0.25">
      <c r="J495" s="61"/>
      <c r="Q4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6" spans="10:17" ht="17.100000000000001" customHeight="1" x14ac:dyDescent="0.25">
      <c r="J496" s="61"/>
      <c r="Q4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7" spans="10:17" ht="17.100000000000001" customHeight="1" x14ac:dyDescent="0.25">
      <c r="J497" s="61"/>
      <c r="Q4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8" spans="10:17" ht="17.100000000000001" customHeight="1" x14ac:dyDescent="0.25">
      <c r="J498" s="61"/>
      <c r="Q4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9" spans="10:17" ht="17.100000000000001" customHeight="1" x14ac:dyDescent="0.25">
      <c r="J499" s="61"/>
      <c r="Q4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0" spans="10:17" ht="17.100000000000001" customHeight="1" x14ac:dyDescent="0.25">
      <c r="J500" s="61"/>
      <c r="Q5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1" spans="10:17" ht="17.100000000000001" customHeight="1" x14ac:dyDescent="0.25">
      <c r="J501" s="61"/>
      <c r="Q501" s="90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2" spans="10:17" ht="17.100000000000001" customHeight="1" x14ac:dyDescent="0.25"/>
    <row r="503" spans="10:17" ht="17.100000000000001" customHeight="1" x14ac:dyDescent="0.25"/>
  </sheetData>
  <sheetProtection algorithmName="SHA-512" hashValue="G+822dns8aZ88N7wEiZ3YwxxEa+dnhsTs3Qd5AkF30qOCv28wipQJbQLxu8eUyupHhH0eXBw2rXoQnuL6eMU6Q==" saltValue="MNp2lvDit2VBgQaA8WvCxg==" spinCount="100000" sheet="1" objects="1" scenarios="1" formatCells="0"/>
  <dataValidations xWindow="1175" yWindow="442" count="5">
    <dataValidation allowBlank="1" showInputMessage="1" showErrorMessage="1" promptTitle="Info:" prompt="• Choose “Lead” if any portion of an SL is made of lead._x000a_ • Specify in the “Note” column, if “Known other.”" sqref="E1 J1"/>
    <dataValidation allowBlank="1" showInputMessage="1" showErrorMessage="1" promptTitle="Info:" prompt="Specify in the “Note” column, if &quot;Other.”" sqref="G1"/>
    <dataValidation allowBlank="1" showInputMessage="1" showErrorMessage="1" promptTitle="Info:" prompt="Specify in the “Note” column, if “Other.”" sqref="K1"/>
    <dataValidation allowBlank="1" showInputMessage="1" showErrorMessage="1" promptTitle="Info:" prompt="Point-of-Use: a whole house softener, filter or any other whole house treatment system_x000a_Point-of-Entry: a filter or a treatment device attached to a faucet or under a sink" sqref="N1"/>
    <dataValidation allowBlank="1" showInputMessage="1" showErrorMessage="1" promptTitle="Info:" prompt="Don't fill this column. The SL Category will be automatically determined based on required information provided." sqref="Q1"/>
  </dataValidations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1175" yWindow="442" count="11">
        <x14:dataValidation type="list" allowBlank="1" showErrorMessage="1">
          <x14:formula1>
            <xm:f>'Information Sheet'!$A$17:$A$20</xm:f>
          </x14:formula1>
          <xm:sqref>D2:D501</xm:sqref>
        </x14:dataValidation>
        <x14:dataValidation type="list" allowBlank="1" showErrorMessage="1">
          <x14:formula1>
            <xm:f>'Information Sheet'!$C$17:$C$20</xm:f>
          </x14:formula1>
          <xm:sqref>F2:F501</xm:sqref>
        </x14:dataValidation>
        <x14:dataValidation type="list" allowBlank="1" showInputMessage="1" showErrorMessage="1">
          <x14:formula1>
            <xm:f>'Information Sheet'!$E$17:$E$21</xm:f>
          </x14:formula1>
          <xm:sqref>I2:I501</xm:sqref>
        </x14:dataValidation>
        <x14:dataValidation type="list" allowBlank="1" showInputMessage="1" showErrorMessage="1">
          <x14:formula1>
            <xm:f>'Information Sheet'!$C$28:$C$31</xm:f>
          </x14:formula1>
          <xm:sqref>L2:L501</xm:sqref>
        </x14:dataValidation>
        <x14:dataValidation type="list" allowBlank="1" showInputMessage="1" showErrorMessage="1">
          <x14:formula1>
            <xm:f>'Information Sheet'!$D$28:$D$32</xm:f>
          </x14:formula1>
          <xm:sqref>M2:M501</xm:sqref>
        </x14:dataValidation>
        <x14:dataValidation type="list" allowBlank="1" showInputMessage="1" showErrorMessage="1">
          <x14:formula1>
            <xm:f>'Information Sheet'!$E$28:$E$31</xm:f>
          </x14:formula1>
          <xm:sqref>N2:N501</xm:sqref>
        </x14:dataValidation>
        <x14:dataValidation type="list" allowBlank="1" showInputMessage="1" showErrorMessage="1">
          <x14:formula1>
            <xm:f>'Information Sheet'!$F$28:$F$32</xm:f>
          </x14:formula1>
          <xm:sqref>P2:P501</xm:sqref>
        </x14:dataValidation>
        <x14:dataValidation type="list" allowBlank="1" showInputMessage="1" showErrorMessage="1">
          <x14:formula1>
            <xm:f>OFFSET('Information Sheet'!$B$17, 0, 0, COUNTA('Information Sheet'!$B$17:$B$24),1)</xm:f>
          </x14:formula1>
          <xm:sqref>J5:J28 E2:E501</xm:sqref>
        </x14:dataValidation>
        <x14:dataValidation type="list" allowBlank="1" showInputMessage="1" showErrorMessage="1">
          <x14:formula1>
            <xm:f>OFFSET('Information Sheet'!$A$28, 0, 0, COUNTA('Information Sheet'!$A$28:$A$35),1)</xm:f>
          </x14:formula1>
          <xm:sqref>J2:J4 J29:J501</xm:sqref>
        </x14:dataValidation>
        <x14:dataValidation type="list" allowBlank="1" showErrorMessage="1">
          <x14:formula1>
            <xm:f>'Information Sheet'!$D$17:$D$24</xm:f>
          </x14:formula1>
          <xm:sqref>G2:G501</xm:sqref>
        </x14:dataValidation>
        <x14:dataValidation type="list" allowBlank="1" showInputMessage="1" showErrorMessage="1">
          <x14:formula1>
            <xm:f>'Information Sheet'!$B$28:$B$35</xm:f>
          </x14:formula1>
          <xm:sqref>K2:K501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O44"/>
  <sheetViews>
    <sheetView showGridLines="0" tabSelected="1" topLeftCell="A13" zoomScaleNormal="100" workbookViewId="0">
      <selection activeCell="K42" sqref="K42"/>
    </sheetView>
  </sheetViews>
  <sheetFormatPr defaultColWidth="8.7109375" defaultRowHeight="15" customHeight="1" x14ac:dyDescent="0.2"/>
  <cols>
    <col min="1" max="1" width="20.7109375" style="32" customWidth="1"/>
    <col min="2" max="2" width="12.85546875" style="32" customWidth="1"/>
    <col min="3" max="3" width="10.28515625" style="32" customWidth="1"/>
    <col min="4" max="4" width="8.5703125" style="32" customWidth="1"/>
    <col min="5" max="5" width="8.7109375" style="32" customWidth="1"/>
    <col min="6" max="6" width="8.140625" style="32" customWidth="1"/>
    <col min="7" max="7" width="6.85546875" style="32" customWidth="1"/>
    <col min="8" max="8" width="11.28515625" style="32" customWidth="1"/>
    <col min="9" max="9" width="8.5703125" style="32" customWidth="1"/>
    <col min="10" max="16384" width="8.7109375" style="32"/>
  </cols>
  <sheetData>
    <row r="1" spans="1:9" ht="15" customHeight="1" x14ac:dyDescent="0.25">
      <c r="A1" s="103" t="s">
        <v>58</v>
      </c>
      <c r="B1" s="103"/>
      <c r="C1" s="103"/>
      <c r="D1" s="103"/>
      <c r="E1" s="103"/>
      <c r="F1" s="103"/>
      <c r="G1" s="103"/>
      <c r="H1" s="103"/>
    </row>
    <row r="2" spans="1:9" ht="15" customHeight="1" x14ac:dyDescent="0.25">
      <c r="A2" s="33" t="s">
        <v>59</v>
      </c>
      <c r="D2" s="33"/>
      <c r="E2" s="33"/>
    </row>
    <row r="3" spans="1:9" ht="15" customHeight="1" x14ac:dyDescent="0.2">
      <c r="A3" s="72" t="s">
        <v>60</v>
      </c>
      <c r="B3" s="112" t="s">
        <v>128</v>
      </c>
      <c r="C3" s="113"/>
      <c r="D3" s="113"/>
      <c r="E3" s="113"/>
      <c r="F3" s="113"/>
      <c r="G3" s="113"/>
      <c r="H3" s="113"/>
      <c r="I3" s="114"/>
    </row>
    <row r="4" spans="1:9" ht="15" customHeight="1" x14ac:dyDescent="0.2">
      <c r="A4" s="73" t="s">
        <v>61</v>
      </c>
      <c r="B4" s="115" t="s">
        <v>129</v>
      </c>
      <c r="C4" s="116"/>
      <c r="D4" s="116"/>
      <c r="E4" s="116"/>
      <c r="F4" s="116"/>
      <c r="G4" s="116"/>
      <c r="H4" s="116"/>
      <c r="I4" s="117"/>
    </row>
    <row r="5" spans="1:9" ht="9" customHeight="1" x14ac:dyDescent="0.2"/>
    <row r="6" spans="1:9" ht="15" customHeight="1" x14ac:dyDescent="0.25">
      <c r="A6" s="33" t="s">
        <v>106</v>
      </c>
    </row>
    <row r="7" spans="1:9" ht="15" customHeight="1" x14ac:dyDescent="0.2">
      <c r="A7" s="104" t="s">
        <v>62</v>
      </c>
      <c r="B7" s="105"/>
      <c r="C7" s="118" t="s">
        <v>130</v>
      </c>
      <c r="D7" s="119"/>
      <c r="E7" s="119"/>
      <c r="F7" s="119"/>
      <c r="G7" s="119"/>
      <c r="H7" s="119"/>
      <c r="I7" s="120"/>
    </row>
    <row r="8" spans="1:9" ht="15" customHeight="1" x14ac:dyDescent="0.2">
      <c r="A8" s="106" t="s">
        <v>63</v>
      </c>
      <c r="B8" s="107"/>
      <c r="C8" s="121" t="s">
        <v>131</v>
      </c>
      <c r="D8" s="122"/>
      <c r="E8" s="122"/>
      <c r="F8" s="122"/>
      <c r="G8" s="122"/>
      <c r="H8" s="122"/>
      <c r="I8" s="123"/>
    </row>
    <row r="9" spans="1:9" ht="15" customHeight="1" x14ac:dyDescent="0.2">
      <c r="A9" s="108" t="s">
        <v>64</v>
      </c>
      <c r="B9" s="109"/>
      <c r="C9" s="124" t="s">
        <v>132</v>
      </c>
      <c r="D9" s="125"/>
      <c r="E9" s="125"/>
      <c r="F9" s="125"/>
      <c r="G9" s="125"/>
      <c r="H9" s="125"/>
      <c r="I9" s="126"/>
    </row>
    <row r="10" spans="1:9" ht="9.6" customHeight="1" x14ac:dyDescent="0.2"/>
    <row r="11" spans="1:9" s="47" customFormat="1" ht="15" customHeight="1" x14ac:dyDescent="0.25">
      <c r="A11" s="49" t="s">
        <v>65</v>
      </c>
    </row>
    <row r="12" spans="1:9" s="47" customFormat="1" ht="15" customHeight="1" thickBot="1" x14ac:dyDescent="0.25">
      <c r="A12" s="110" t="s">
        <v>66</v>
      </c>
      <c r="B12" s="110"/>
      <c r="C12" s="110"/>
      <c r="D12" s="110"/>
      <c r="E12" s="110"/>
      <c r="F12" s="110"/>
      <c r="G12" s="111">
        <f>G13+G17</f>
        <v>40</v>
      </c>
      <c r="H12" s="111"/>
      <c r="I12" s="111"/>
    </row>
    <row r="13" spans="1:9" s="47" customFormat="1" ht="15" customHeight="1" thickTop="1" x14ac:dyDescent="0.2">
      <c r="A13" s="127" t="s">
        <v>67</v>
      </c>
      <c r="B13" s="127"/>
      <c r="C13" s="127"/>
      <c r="D13" s="127"/>
      <c r="E13" s="127"/>
      <c r="F13" s="127"/>
      <c r="G13" s="128">
        <f>SUM(G14:I16)</f>
        <v>1</v>
      </c>
      <c r="H13" s="128"/>
      <c r="I13" s="128"/>
    </row>
    <row r="14" spans="1:9" s="47" customFormat="1" ht="15" customHeight="1" x14ac:dyDescent="0.2">
      <c r="A14" s="129" t="s">
        <v>68</v>
      </c>
      <c r="B14" s="129"/>
      <c r="C14" s="129"/>
      <c r="D14" s="129"/>
      <c r="E14" s="129"/>
      <c r="F14" s="129"/>
      <c r="G14" s="130">
        <f>COUNTIF('Service Line Inventory Template'!$Q$2:$Q$501,"Lead")</f>
        <v>0</v>
      </c>
      <c r="H14" s="130"/>
      <c r="I14" s="130"/>
    </row>
    <row r="15" spans="1:9" s="47" customFormat="1" ht="15" customHeight="1" x14ac:dyDescent="0.2">
      <c r="A15" s="129" t="s">
        <v>69</v>
      </c>
      <c r="B15" s="129"/>
      <c r="C15" s="129"/>
      <c r="D15" s="129"/>
      <c r="E15" s="129"/>
      <c r="F15" s="129"/>
      <c r="G15" s="130">
        <f>COUNTIF('Service Line Inventory Template'!$Q$2:$Q$501,"GSLRR")</f>
        <v>1</v>
      </c>
      <c r="H15" s="130"/>
      <c r="I15" s="130"/>
    </row>
    <row r="16" spans="1:9" s="47" customFormat="1" ht="15" customHeight="1" x14ac:dyDescent="0.2">
      <c r="A16" s="131" t="s">
        <v>70</v>
      </c>
      <c r="B16" s="131"/>
      <c r="C16" s="131"/>
      <c r="D16" s="131"/>
      <c r="E16" s="131"/>
      <c r="F16" s="131"/>
      <c r="G16" s="130">
        <f>COUNTIF('Service Line Inventory Template'!$Q$2:$Q$501,"Non-Lead")</f>
        <v>0</v>
      </c>
      <c r="H16" s="130"/>
      <c r="I16" s="130"/>
    </row>
    <row r="17" spans="1:15" s="47" customFormat="1" ht="14.25" x14ac:dyDescent="0.2">
      <c r="A17" s="132" t="s">
        <v>71</v>
      </c>
      <c r="B17" s="132"/>
      <c r="C17" s="132"/>
      <c r="D17" s="132"/>
      <c r="E17" s="132"/>
      <c r="F17" s="132"/>
      <c r="G17" s="133">
        <f>COUNTIF('Service Line Inventory Template'!$Q$2:$Q$501,"Unknown")</f>
        <v>39</v>
      </c>
      <c r="H17" s="133"/>
      <c r="I17" s="133"/>
    </row>
    <row r="18" spans="1:15" s="47" customFormat="1" ht="10.5" customHeight="1" x14ac:dyDescent="0.25">
      <c r="A18" s="34"/>
      <c r="B18" s="34"/>
      <c r="C18" s="34"/>
      <c r="D18" s="34"/>
      <c r="E18" s="34"/>
      <c r="F18" s="34"/>
      <c r="G18" s="35"/>
      <c r="H18" s="35"/>
      <c r="L18" s="21"/>
      <c r="M18" s="21"/>
      <c r="N18" s="21"/>
      <c r="O18" s="21"/>
    </row>
    <row r="19" spans="1:15" s="47" customFormat="1" ht="30" customHeight="1" thickBot="1" x14ac:dyDescent="0.3">
      <c r="A19" s="134" t="s">
        <v>72</v>
      </c>
      <c r="B19" s="134"/>
      <c r="C19" s="86" t="s">
        <v>44</v>
      </c>
      <c r="D19" s="135" t="s">
        <v>73</v>
      </c>
      <c r="E19" s="136"/>
      <c r="F19" s="135" t="s">
        <v>46</v>
      </c>
      <c r="G19" s="136"/>
      <c r="H19" s="135" t="s">
        <v>21</v>
      </c>
      <c r="I19" s="136"/>
      <c r="L19" s="21"/>
      <c r="M19" s="21"/>
      <c r="N19" s="21"/>
      <c r="O19" s="21"/>
    </row>
    <row r="20" spans="1:15" s="47" customFormat="1" ht="15" customHeight="1" thickTop="1" x14ac:dyDescent="0.25">
      <c r="A20" s="137" t="s">
        <v>74</v>
      </c>
      <c r="B20" s="138"/>
      <c r="C20" s="53">
        <f>COUNTIF(Table1[Current Public Side SL Material ⓘ],"Lead*")</f>
        <v>0</v>
      </c>
      <c r="D20" s="54">
        <f>COUNTIF(Table1[Current Public Side SL Material ⓘ],"Galvanized*")</f>
        <v>0</v>
      </c>
      <c r="E20" s="52" t="s">
        <v>75</v>
      </c>
      <c r="F20" s="139">
        <f>COUNTIF(Table1[Current Public Side SL Material ⓘ],"C*")+COUNTIF(Table1[Current Public Side SL Material ⓘ],"P*")+COUNTIF(Table1[Current Public Side SL Material ⓘ],"K*")</f>
        <v>0</v>
      </c>
      <c r="G20" s="140"/>
      <c r="H20" s="139">
        <f>COUNTIF(Table1[Current Public Side SL Material ⓘ],"U*")</f>
        <v>40</v>
      </c>
      <c r="I20" s="141"/>
      <c r="J20" s="50"/>
      <c r="L20" s="21"/>
      <c r="M20" s="21"/>
      <c r="N20" s="21"/>
      <c r="O20" s="21"/>
    </row>
    <row r="21" spans="1:15" s="47" customFormat="1" ht="15" customHeight="1" x14ac:dyDescent="0.25">
      <c r="A21" s="137" t="s">
        <v>76</v>
      </c>
      <c r="B21" s="138"/>
      <c r="C21" s="53">
        <f>COUNTIF(Table1[Customer SL Material ⓘ],"Lead*")</f>
        <v>0</v>
      </c>
      <c r="D21" s="55">
        <f>COUNTIF(Table1[Customer SL Material ⓘ],"Galvanized*")</f>
        <v>1</v>
      </c>
      <c r="E21" s="51" t="s">
        <v>75</v>
      </c>
      <c r="F21" s="142">
        <f>COUNTIF(Table1[Customer SL Material ⓘ],"C*")+COUNTIF(Table1[Customer SL Material ⓘ],"P*")+COUNTIF(Table1[Customer SL Material ⓘ],"K*")</f>
        <v>32</v>
      </c>
      <c r="G21" s="143"/>
      <c r="H21" s="142">
        <f>COUNTIF(Table1[Customer SL Material ⓘ],"U*")</f>
        <v>7</v>
      </c>
      <c r="I21" s="144"/>
      <c r="J21" s="50"/>
      <c r="L21" s="21"/>
      <c r="M21" s="21"/>
      <c r="N21" s="21"/>
      <c r="O21" s="21"/>
    </row>
    <row r="22" spans="1:15" s="47" customFormat="1" ht="34.5" customHeight="1" x14ac:dyDescent="0.25">
      <c r="A22" s="145" t="s">
        <v>66</v>
      </c>
      <c r="B22" s="146"/>
      <c r="C22" s="76">
        <f>COUNTIF(Table1[SL Category ⓘ],"Lead")</f>
        <v>0</v>
      </c>
      <c r="D22" s="77">
        <f>COUNTIF(Table1[SL Category ⓘ],"GSLRR")</f>
        <v>1</v>
      </c>
      <c r="E22" s="78" t="s">
        <v>45</v>
      </c>
      <c r="F22" s="147">
        <f>COUNTIF(Table1[SL Category ⓘ],"Non-Lead")</f>
        <v>0</v>
      </c>
      <c r="G22" s="148"/>
      <c r="H22" s="147">
        <f>COUNTIF(Table1[SL Category ⓘ],"Unknown")</f>
        <v>39</v>
      </c>
      <c r="I22" s="149"/>
      <c r="J22" s="50"/>
      <c r="L22" s="21"/>
      <c r="M22" s="21"/>
      <c r="N22" s="21"/>
      <c r="O22" s="21"/>
    </row>
    <row r="23" spans="1:15" ht="6.95" customHeight="1" x14ac:dyDescent="0.25">
      <c r="A23" s="36"/>
      <c r="B23" s="37"/>
      <c r="L23"/>
      <c r="M23"/>
      <c r="N23"/>
      <c r="O23"/>
    </row>
    <row r="24" spans="1:15" ht="15" customHeight="1" x14ac:dyDescent="0.25">
      <c r="A24" s="38" t="s">
        <v>77</v>
      </c>
      <c r="B24" s="37"/>
      <c r="L24"/>
      <c r="M24"/>
      <c r="N24"/>
      <c r="O24"/>
    </row>
    <row r="25" spans="1:15" ht="15" customHeight="1" thickBot="1" x14ac:dyDescent="0.3">
      <c r="A25" s="150" t="s">
        <v>78</v>
      </c>
      <c r="B25" s="150"/>
      <c r="C25" s="150"/>
      <c r="D25" s="150"/>
      <c r="E25" s="151" t="s">
        <v>79</v>
      </c>
      <c r="F25" s="151"/>
      <c r="G25" s="152" t="s">
        <v>80</v>
      </c>
      <c r="H25" s="153"/>
      <c r="I25" s="154"/>
      <c r="L25"/>
      <c r="M25"/>
      <c r="N25"/>
      <c r="O25"/>
    </row>
    <row r="26" spans="1:15" ht="15" customHeight="1" thickTop="1" x14ac:dyDescent="0.25">
      <c r="A26" s="155" t="s">
        <v>81</v>
      </c>
      <c r="B26" s="155"/>
      <c r="C26" s="155"/>
      <c r="D26" s="155"/>
      <c r="E26" s="156">
        <f>COUNTIF('Service Line Inventory Template'!G2:G501,"Records")</f>
        <v>0</v>
      </c>
      <c r="F26" s="156"/>
      <c r="G26" s="157">
        <f>COUNTIF('Service Line Inventory Template'!K2:K501,"Records")</f>
        <v>34</v>
      </c>
      <c r="H26" s="158"/>
      <c r="I26" s="159"/>
      <c r="L26"/>
      <c r="M26"/>
      <c r="N26"/>
      <c r="O26"/>
    </row>
    <row r="27" spans="1:15" ht="15" customHeight="1" x14ac:dyDescent="0.25">
      <c r="A27" s="160" t="s">
        <v>19</v>
      </c>
      <c r="B27" s="161"/>
      <c r="C27" s="161"/>
      <c r="D27" s="162"/>
      <c r="E27" s="163">
        <f>COUNTIF('Service Line Inventory Template'!G2:G501,"Field Inspection")</f>
        <v>0</v>
      </c>
      <c r="F27" s="163"/>
      <c r="G27" s="164">
        <f>COUNTIF('Service Line Inventory Template'!K2:K501,A27)</f>
        <v>0</v>
      </c>
      <c r="H27" s="165"/>
      <c r="I27" s="166"/>
      <c r="L27"/>
      <c r="M27"/>
      <c r="N27"/>
      <c r="O27"/>
    </row>
    <row r="28" spans="1:15" x14ac:dyDescent="0.25">
      <c r="A28" s="167" t="s">
        <v>105</v>
      </c>
      <c r="B28" s="167"/>
      <c r="C28" s="167"/>
      <c r="D28" s="167"/>
      <c r="E28" s="130" t="s">
        <v>103</v>
      </c>
      <c r="F28" s="130"/>
      <c r="G28" s="168">
        <f>COUNTIF('Service Line Inventory Template'!K2:K501,A28)</f>
        <v>0</v>
      </c>
      <c r="H28" s="169"/>
      <c r="I28" s="170"/>
      <c r="L28"/>
      <c r="M28"/>
      <c r="N28"/>
      <c r="O28"/>
    </row>
    <row r="29" spans="1:15" ht="15" customHeight="1" x14ac:dyDescent="0.25">
      <c r="A29" s="107" t="s">
        <v>23</v>
      </c>
      <c r="B29" s="107"/>
      <c r="C29" s="107"/>
      <c r="D29" s="107"/>
      <c r="E29" s="163">
        <f>COUNTIF('Service Line Inventory Template'!$G$2:$G$501,A29)</f>
        <v>0</v>
      </c>
      <c r="F29" s="163"/>
      <c r="G29" s="164">
        <f>COUNTIF('Service Line Inventory Template'!K2:K501,A29)</f>
        <v>0</v>
      </c>
      <c r="H29" s="165"/>
      <c r="I29" s="166"/>
      <c r="L29"/>
      <c r="M29"/>
      <c r="N29"/>
      <c r="O29"/>
    </row>
    <row r="30" spans="1:15" ht="15" customHeight="1" x14ac:dyDescent="0.25">
      <c r="A30" s="171" t="s">
        <v>91</v>
      </c>
      <c r="B30" s="171"/>
      <c r="C30" s="171"/>
      <c r="D30" s="171"/>
      <c r="E30" s="130">
        <f>COUNTIF('Service Line Inventory Template'!$G$2:$G$501,A30)</f>
        <v>0</v>
      </c>
      <c r="F30" s="130"/>
      <c r="G30" s="168">
        <f>COUNTIF('Service Line Inventory Template'!K2:K501,A30)</f>
        <v>0</v>
      </c>
      <c r="H30" s="169"/>
      <c r="I30" s="170"/>
      <c r="L30"/>
      <c r="M30"/>
      <c r="N30"/>
      <c r="O30"/>
    </row>
    <row r="31" spans="1:15" ht="15" customHeight="1" x14ac:dyDescent="0.25">
      <c r="A31" s="172" t="s">
        <v>28</v>
      </c>
      <c r="B31" s="172"/>
      <c r="C31" s="172"/>
      <c r="D31" s="172"/>
      <c r="E31" s="173">
        <f>COUNTIF('Service Line Inventory Template'!$G$2:$G$501,A31)</f>
        <v>0</v>
      </c>
      <c r="F31" s="173"/>
      <c r="G31" s="174">
        <f>COUNTIF('Service Line Inventory Template'!K2:K501,A31)</f>
        <v>0</v>
      </c>
      <c r="H31" s="175"/>
      <c r="I31" s="176"/>
      <c r="L31"/>
      <c r="M31"/>
      <c r="N31"/>
      <c r="O31"/>
    </row>
    <row r="32" spans="1:15" ht="8.85" customHeight="1" x14ac:dyDescent="0.2">
      <c r="A32" s="36"/>
      <c r="B32" s="37"/>
    </row>
    <row r="33" spans="1:9" ht="15" customHeight="1" x14ac:dyDescent="0.25">
      <c r="A33" s="33" t="s">
        <v>82</v>
      </c>
    </row>
    <row r="34" spans="1:9" ht="31.5" customHeight="1" x14ac:dyDescent="0.2">
      <c r="A34" s="177" t="s">
        <v>83</v>
      </c>
      <c r="B34" s="178"/>
      <c r="C34" s="178"/>
      <c r="D34" s="178"/>
      <c r="E34" s="179" t="s">
        <v>84</v>
      </c>
      <c r="F34" s="179"/>
      <c r="G34" s="179"/>
      <c r="H34" s="179"/>
      <c r="I34" s="180"/>
    </row>
    <row r="35" spans="1:9" ht="32.450000000000003" customHeight="1" x14ac:dyDescent="0.2">
      <c r="A35" s="181" t="s">
        <v>85</v>
      </c>
      <c r="B35" s="182"/>
      <c r="C35" s="182"/>
      <c r="D35" s="182"/>
      <c r="E35" s="183" t="s">
        <v>133</v>
      </c>
      <c r="F35" s="183"/>
      <c r="G35" s="183"/>
      <c r="H35" s="183"/>
      <c r="I35" s="184"/>
    </row>
    <row r="37" spans="1:9" ht="15" customHeight="1" x14ac:dyDescent="0.25">
      <c r="A37" s="33" t="s">
        <v>86</v>
      </c>
    </row>
    <row r="38" spans="1:9" ht="15" customHeight="1" x14ac:dyDescent="0.2">
      <c r="A38" s="185" t="s">
        <v>87</v>
      </c>
      <c r="B38" s="186"/>
      <c r="C38" s="186"/>
      <c r="D38" s="186"/>
      <c r="E38" s="186"/>
      <c r="F38" s="186"/>
      <c r="G38" s="186"/>
      <c r="H38" s="186"/>
      <c r="I38" s="187"/>
    </row>
    <row r="39" spans="1:9" ht="15" customHeight="1" x14ac:dyDescent="0.2">
      <c r="A39" s="188"/>
      <c r="B39" s="189"/>
      <c r="C39" s="189"/>
      <c r="D39" s="189"/>
      <c r="E39" s="189"/>
      <c r="F39" s="189"/>
      <c r="G39" s="189"/>
      <c r="H39" s="189"/>
      <c r="I39" s="190"/>
    </row>
    <row r="40" spans="1:9" ht="15" customHeight="1" x14ac:dyDescent="0.2">
      <c r="A40" s="79"/>
      <c r="B40" s="57"/>
      <c r="C40" s="57"/>
      <c r="D40" s="57"/>
      <c r="E40" s="57"/>
      <c r="F40" s="57"/>
      <c r="G40" s="57"/>
      <c r="H40" s="57"/>
      <c r="I40" s="80"/>
    </row>
    <row r="41" spans="1:9" ht="15" customHeight="1" x14ac:dyDescent="0.2">
      <c r="A41" s="101"/>
      <c r="B41" s="102"/>
      <c r="C41" s="102"/>
      <c r="D41" s="102"/>
      <c r="E41" s="102"/>
      <c r="F41" s="102"/>
      <c r="G41" s="102"/>
      <c r="H41" s="102"/>
      <c r="I41" s="81"/>
    </row>
    <row r="42" spans="1:9" ht="15" customHeight="1" x14ac:dyDescent="0.2">
      <c r="A42" s="101" t="s">
        <v>130</v>
      </c>
      <c r="B42" s="102"/>
      <c r="C42" s="102"/>
      <c r="D42" s="102" t="s">
        <v>134</v>
      </c>
      <c r="E42" s="102"/>
      <c r="F42" s="102"/>
      <c r="G42" s="102"/>
      <c r="H42" s="102"/>
      <c r="I42" s="93" t="s">
        <v>164</v>
      </c>
    </row>
    <row r="43" spans="1:9" ht="15" customHeight="1" x14ac:dyDescent="0.2">
      <c r="A43" s="82"/>
      <c r="B43" s="39" t="s">
        <v>88</v>
      </c>
      <c r="C43" s="37"/>
      <c r="D43" s="40"/>
      <c r="E43" s="37"/>
      <c r="F43" s="40" t="s">
        <v>89</v>
      </c>
      <c r="G43" s="37"/>
      <c r="H43" s="40"/>
      <c r="I43" s="83" t="s">
        <v>90</v>
      </c>
    </row>
    <row r="44" spans="1:9" ht="15" customHeight="1" x14ac:dyDescent="0.2">
      <c r="A44" s="84"/>
      <c r="B44" s="85"/>
      <c r="C44" s="74"/>
      <c r="D44" s="85"/>
      <c r="E44" s="74"/>
      <c r="F44" s="85"/>
      <c r="G44" s="74"/>
      <c r="H44" s="74"/>
      <c r="I44" s="75"/>
    </row>
  </sheetData>
  <sheetProtection algorithmName="SHA-512" hashValue="Oar6dzf/BdwfZLYzQwIzzAUP6Bb0HJUTeO9w65T2nBovKznIAnp39YGajuhrZXhUWiyUEn8YYg45O4Dtg/lx1Q==" saltValue="zyIM9gNq912vlDXuwLj9Ug==" spinCount="100000" sheet="1" objects="1" scenarios="1" formatCells="0"/>
  <mergeCells count="64">
    <mergeCell ref="A34:D34"/>
    <mergeCell ref="E34:I34"/>
    <mergeCell ref="A35:D35"/>
    <mergeCell ref="E35:I35"/>
    <mergeCell ref="A38:I39"/>
    <mergeCell ref="A30:D30"/>
    <mergeCell ref="E30:F30"/>
    <mergeCell ref="G30:I30"/>
    <mergeCell ref="A31:D31"/>
    <mergeCell ref="E31:F31"/>
    <mergeCell ref="G31:I31"/>
    <mergeCell ref="A28:D28"/>
    <mergeCell ref="E28:F28"/>
    <mergeCell ref="G28:I28"/>
    <mergeCell ref="A29:D29"/>
    <mergeCell ref="E29:F29"/>
    <mergeCell ref="G29:I29"/>
    <mergeCell ref="A26:D26"/>
    <mergeCell ref="E26:F26"/>
    <mergeCell ref="G26:I26"/>
    <mergeCell ref="A27:D27"/>
    <mergeCell ref="E27:F27"/>
    <mergeCell ref="G27:I27"/>
    <mergeCell ref="A22:B22"/>
    <mergeCell ref="F22:G22"/>
    <mergeCell ref="H22:I22"/>
    <mergeCell ref="A25:D25"/>
    <mergeCell ref="E25:F25"/>
    <mergeCell ref="G25:I25"/>
    <mergeCell ref="A20:B20"/>
    <mergeCell ref="F20:G20"/>
    <mergeCell ref="H20:I20"/>
    <mergeCell ref="A21:B21"/>
    <mergeCell ref="F21:G21"/>
    <mergeCell ref="H21:I21"/>
    <mergeCell ref="A16:F16"/>
    <mergeCell ref="G16:I16"/>
    <mergeCell ref="A17:F17"/>
    <mergeCell ref="G17:I17"/>
    <mergeCell ref="A19:B19"/>
    <mergeCell ref="D19:E19"/>
    <mergeCell ref="F19:G19"/>
    <mergeCell ref="H19:I19"/>
    <mergeCell ref="G13:I13"/>
    <mergeCell ref="A14:F14"/>
    <mergeCell ref="G14:I14"/>
    <mergeCell ref="A15:F15"/>
    <mergeCell ref="G15:I15"/>
    <mergeCell ref="A41:C41"/>
    <mergeCell ref="A42:C42"/>
    <mergeCell ref="D42:H42"/>
    <mergeCell ref="D41:H41"/>
    <mergeCell ref="A1:H1"/>
    <mergeCell ref="A7:B7"/>
    <mergeCell ref="A8:B8"/>
    <mergeCell ref="A9:B9"/>
    <mergeCell ref="A12:F12"/>
    <mergeCell ref="G12:I12"/>
    <mergeCell ref="B3:I3"/>
    <mergeCell ref="B4:I4"/>
    <mergeCell ref="C7:I7"/>
    <mergeCell ref="C8:I8"/>
    <mergeCell ref="C9:I9"/>
    <mergeCell ref="A13:F13"/>
  </mergeCells>
  <pageMargins left="0.5" right="0.5" top="0.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Information Sheet</vt:lpstr>
      <vt:lpstr>Service Line Inventory Template</vt:lpstr>
      <vt:lpstr>Inventory Summary</vt:lpstr>
      <vt:lpstr>'Inventory Summary'!Print_Area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Kim, Min-Sook (DOH)</dc:creator>
  <cp:keywords/>
  <dc:description/>
  <cp:lastModifiedBy>Jack Masters</cp:lastModifiedBy>
  <cp:revision/>
  <cp:lastPrinted>2022-05-18T18:35:11Z</cp:lastPrinted>
  <dcterms:created xsi:type="dcterms:W3CDTF">2022-04-12T18:54:01Z</dcterms:created>
  <dcterms:modified xsi:type="dcterms:W3CDTF">2024-10-04T19:54:34Z</dcterms:modified>
  <cp:category/>
  <cp:contentStatus/>
</cp:coreProperties>
</file>